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jcoa\Dropbox\Fun and Fit\Summer Camp Plan\2025\Registration Calculator\"/>
    </mc:Choice>
  </mc:AlternateContent>
  <bookViews>
    <workbookView xWindow="-120" yWindow="-120" windowWidth="29040" windowHeight="15840"/>
  </bookViews>
  <sheets>
    <sheet name="Family_Master_Sheet" sheetId="1" r:id="rId1"/>
    <sheet name="2nd Child - DIFFERENT SCHEDULE" sheetId="2" r:id="rId2"/>
    <sheet name="3rd Child - DIFFERENT SCHEDULE" sheetId="3" r:id="rId3"/>
  </sheets>
  <definedNames>
    <definedName name="_xlnm.Print_Area" localSheetId="1">'2nd Child - DIFFERENT SCHEDULE'!$A$1:$Q$14</definedName>
    <definedName name="_xlnm.Print_Area" localSheetId="2">'3rd Child - DIFFERENT SCHEDULE'!$A$1:$Q$14</definedName>
    <definedName name="_xlnm.Print_Area" localSheetId="0">Family_Master_Sheet!$A$1:$AA$29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 s="1"/>
  <c r="B6" i="3" s="1"/>
  <c r="B7" i="3" s="1"/>
  <c r="B8" i="3" s="1"/>
  <c r="B9" i="3" s="1"/>
  <c r="B10" i="3" s="1"/>
  <c r="B11" i="3" s="1"/>
  <c r="B12" i="3" s="1"/>
  <c r="B13" i="3" s="1"/>
  <c r="B4" i="2"/>
  <c r="B5" i="2" s="1"/>
  <c r="B6" i="2" s="1"/>
  <c r="B7" i="2" s="1"/>
  <c r="B8" i="2" s="1"/>
  <c r="B9" i="2" s="1"/>
  <c r="B10" i="2" s="1"/>
  <c r="B11" i="2" s="1"/>
  <c r="B12" i="2" s="1"/>
  <c r="B13" i="2" s="1"/>
  <c r="B4" i="1"/>
  <c r="O17" i="1" l="1"/>
  <c r="O16" i="1"/>
  <c r="P6" i="1"/>
  <c r="N13" i="3"/>
  <c r="L13" i="3" s="1"/>
  <c r="N12" i="3"/>
  <c r="K12" i="3" s="1"/>
  <c r="N11" i="3"/>
  <c r="L11" i="3" s="1"/>
  <c r="N10" i="3"/>
  <c r="K10" i="3" s="1"/>
  <c r="N9" i="3"/>
  <c r="L9" i="3" s="1"/>
  <c r="T8" i="3"/>
  <c r="N8" i="3"/>
  <c r="L8" i="3" s="1"/>
  <c r="T7" i="3"/>
  <c r="N7" i="3"/>
  <c r="K7" i="3" s="1"/>
  <c r="T6" i="3"/>
  <c r="N6" i="3"/>
  <c r="J6" i="3" s="1"/>
  <c r="T5" i="3"/>
  <c r="N5" i="3"/>
  <c r="L5" i="3" s="1"/>
  <c r="T4" i="3"/>
  <c r="N4" i="3"/>
  <c r="L4" i="3" s="1"/>
  <c r="N3" i="3"/>
  <c r="N13" i="2"/>
  <c r="L13" i="2" s="1"/>
  <c r="N12" i="2"/>
  <c r="L12" i="2" s="1"/>
  <c r="N11" i="2"/>
  <c r="L11" i="2" s="1"/>
  <c r="N10" i="2"/>
  <c r="L10" i="2" s="1"/>
  <c r="N9" i="2"/>
  <c r="L9" i="2" s="1"/>
  <c r="T8" i="2"/>
  <c r="N8" i="2"/>
  <c r="L8" i="2" s="1"/>
  <c r="T7" i="2"/>
  <c r="N7" i="2"/>
  <c r="L7" i="2" s="1"/>
  <c r="T6" i="2"/>
  <c r="N6" i="2"/>
  <c r="L6" i="2" s="1"/>
  <c r="T5" i="2"/>
  <c r="N5" i="2"/>
  <c r="L5" i="2" s="1"/>
  <c r="T4" i="2"/>
  <c r="N4" i="2"/>
  <c r="K4" i="2" s="1"/>
  <c r="N3" i="2"/>
  <c r="K3" i="2" s="1"/>
  <c r="J25" i="1" l="1"/>
  <c r="J27" i="1"/>
  <c r="J5" i="3"/>
  <c r="J10" i="3"/>
  <c r="M10" i="3" s="1"/>
  <c r="L10" i="3"/>
  <c r="L7" i="3"/>
  <c r="K8" i="3"/>
  <c r="L12" i="3"/>
  <c r="K6" i="3"/>
  <c r="M6" i="3" s="1"/>
  <c r="N14" i="3"/>
  <c r="L6" i="3"/>
  <c r="J13" i="3"/>
  <c r="J4" i="3"/>
  <c r="M4" i="3" s="1"/>
  <c r="K4" i="3"/>
  <c r="K3" i="3"/>
  <c r="J3" i="3"/>
  <c r="M3" i="3" s="1"/>
  <c r="L3" i="3"/>
  <c r="J8" i="3"/>
  <c r="K9" i="3"/>
  <c r="K13" i="3"/>
  <c r="J9" i="3"/>
  <c r="J12" i="3"/>
  <c r="M12" i="3" s="1"/>
  <c r="J7" i="3"/>
  <c r="M7" i="3" s="1"/>
  <c r="J11" i="3"/>
  <c r="K5" i="3"/>
  <c r="M5" i="3" s="1"/>
  <c r="K11" i="3"/>
  <c r="J10" i="2"/>
  <c r="K10" i="2"/>
  <c r="L4" i="2"/>
  <c r="L3" i="2"/>
  <c r="J3" i="2"/>
  <c r="M3" i="2" s="1"/>
  <c r="J9" i="2"/>
  <c r="K9" i="2"/>
  <c r="J13" i="2"/>
  <c r="K13" i="2"/>
  <c r="N14" i="2"/>
  <c r="J6" i="2"/>
  <c r="J7" i="2"/>
  <c r="K8" i="2"/>
  <c r="J12" i="2"/>
  <c r="J8" i="2"/>
  <c r="J5" i="2"/>
  <c r="K12" i="2"/>
  <c r="K6" i="2"/>
  <c r="K7" i="2"/>
  <c r="J4" i="2"/>
  <c r="M4" i="2" s="1"/>
  <c r="K5" i="2"/>
  <c r="J11" i="2"/>
  <c r="K11" i="2"/>
  <c r="I20" i="1"/>
  <c r="B5" i="1"/>
  <c r="B6" i="1" s="1"/>
  <c r="B7" i="1" s="1"/>
  <c r="B8" i="1" s="1"/>
  <c r="B9" i="1" s="1"/>
  <c r="B10" i="1" s="1"/>
  <c r="B11" i="1" s="1"/>
  <c r="B12" i="1" s="1"/>
  <c r="B13" i="1" s="1"/>
  <c r="M8" i="3" l="1"/>
  <c r="M7" i="2"/>
  <c r="M10" i="2"/>
  <c r="M9" i="3"/>
  <c r="L14" i="3"/>
  <c r="L17" i="1" s="1"/>
  <c r="M13" i="3"/>
  <c r="L14" i="2"/>
  <c r="L16" i="1" s="1"/>
  <c r="M12" i="2"/>
  <c r="M11" i="3"/>
  <c r="M9" i="2"/>
  <c r="M11" i="2"/>
  <c r="M13" i="2"/>
  <c r="M6" i="2"/>
  <c r="M5" i="2"/>
  <c r="M8" i="2"/>
  <c r="U4" i="1"/>
  <c r="U5" i="1"/>
  <c r="U6" i="1"/>
  <c r="U7" i="1"/>
  <c r="U8" i="1"/>
  <c r="M14" i="3" l="1"/>
  <c r="M17" i="1" s="1"/>
  <c r="M14" i="2"/>
  <c r="M16" i="1" s="1"/>
  <c r="N3" i="1" l="1"/>
  <c r="J3" i="1" s="1"/>
  <c r="N4" i="1"/>
  <c r="N5" i="1"/>
  <c r="K5" i="1" s="1"/>
  <c r="N6" i="1"/>
  <c r="K6" i="1" s="1"/>
  <c r="N7" i="1"/>
  <c r="N8" i="1"/>
  <c r="N9" i="1"/>
  <c r="J9" i="1" s="1"/>
  <c r="N10" i="1"/>
  <c r="K10" i="1" s="1"/>
  <c r="N11" i="1"/>
  <c r="N12" i="1"/>
  <c r="J12" i="1" s="1"/>
  <c r="N13" i="1"/>
  <c r="J13" i="1" s="1"/>
  <c r="K13" i="1" l="1"/>
  <c r="M13" i="1" s="1"/>
  <c r="L3" i="1"/>
  <c r="L4" i="1"/>
  <c r="K4" i="1"/>
  <c r="N14" i="1"/>
  <c r="I21" i="1" s="1"/>
  <c r="L9" i="1"/>
  <c r="L12" i="1"/>
  <c r="L7" i="1"/>
  <c r="J7" i="1"/>
  <c r="K9" i="1"/>
  <c r="M9" i="1" s="1"/>
  <c r="L8" i="1"/>
  <c r="J8" i="1"/>
  <c r="L6" i="1"/>
  <c r="J6" i="1"/>
  <c r="M6" i="1" s="1"/>
  <c r="K8" i="1"/>
  <c r="J11" i="1"/>
  <c r="L11" i="1"/>
  <c r="J10" i="1"/>
  <c r="M10" i="1" s="1"/>
  <c r="L10" i="1"/>
  <c r="K12" i="1"/>
  <c r="K11" i="1"/>
  <c r="L13" i="1"/>
  <c r="L5" i="1"/>
  <c r="J5" i="1"/>
  <c r="M5" i="1" s="1"/>
  <c r="K7" i="1"/>
  <c r="J4" i="1"/>
  <c r="K3" i="1"/>
  <c r="M3" i="1" s="1"/>
  <c r="M4" i="1" l="1"/>
  <c r="M8" i="1"/>
  <c r="M7" i="1"/>
  <c r="M11" i="1"/>
  <c r="M12" i="1"/>
  <c r="L14" i="1"/>
  <c r="L15" i="1" s="1"/>
  <c r="J20" i="1" l="1"/>
  <c r="J21" i="1"/>
  <c r="J23" i="1" l="1"/>
  <c r="M14" i="1"/>
  <c r="M15" i="1" l="1"/>
  <c r="J24" i="1" s="1"/>
  <c r="L26" i="1" s="1"/>
  <c r="J28" i="1" l="1"/>
  <c r="O24" i="1" s="1"/>
  <c r="O21" i="1"/>
  <c r="O29" i="1" l="1"/>
  <c r="O27" i="1"/>
</calcChain>
</file>

<file path=xl/sharedStrings.xml><?xml version="1.0" encoding="utf-8"?>
<sst xmlns="http://schemas.openxmlformats.org/spreadsheetml/2006/main" count="133" uniqueCount="60">
  <si>
    <t>Week # / Theme</t>
  </si>
  <si>
    <t>Attendance Option</t>
  </si>
  <si>
    <t>Tuition</t>
  </si>
  <si>
    <t>Add’l Field Trip Fee</t>
  </si>
  <si>
    <t>Amount (C)</t>
  </si>
  <si>
    <t>F</t>
  </si>
  <si>
    <t>0 Day</t>
  </si>
  <si>
    <t xml:space="preserve"> </t>
  </si>
  <si>
    <t>PT Field Trip</t>
  </si>
  <si>
    <t>Field Trip</t>
  </si>
  <si>
    <t>Week</t>
  </si>
  <si>
    <t>Full</t>
  </si>
  <si>
    <t>WK</t>
  </si>
  <si>
    <t>PMT 1 (May 15)</t>
  </si>
  <si>
    <t>PMT 2 (June 15)</t>
  </si>
  <si>
    <t>Payment Options</t>
  </si>
  <si>
    <t>M</t>
  </si>
  <si>
    <t>T</t>
  </si>
  <si>
    <t>W</t>
  </si>
  <si>
    <t>Thr</t>
  </si>
  <si>
    <t>FT Field Trip</t>
  </si>
  <si>
    <t>Calculated</t>
  </si>
  <si>
    <t>Part</t>
  </si>
  <si>
    <t>Days</t>
  </si>
  <si>
    <t>Family Name:</t>
  </si>
  <si>
    <t>Opening Week</t>
  </si>
  <si>
    <t>Where in the World</t>
  </si>
  <si>
    <t>Home Town Heros</t>
  </si>
  <si>
    <t>$</t>
  </si>
  <si>
    <t>Register for more than 44 days  ($150.00 Discount on tuition)</t>
  </si>
  <si>
    <t>Fun and Fit's Got Talent</t>
  </si>
  <si>
    <t>Notes:</t>
  </si>
  <si>
    <t xml:space="preserve">Balance Due : </t>
  </si>
  <si>
    <t xml:space="preserve">Activity/Field Trip Fees :   </t>
  </si>
  <si>
    <t>Registration:  (Single $50, Family ($75) :</t>
  </si>
  <si>
    <t>Total:</t>
  </si>
  <si>
    <t># of Children with different Schedules</t>
  </si>
  <si>
    <t>First Name(s)</t>
  </si>
  <si>
    <t>Discounts (Tuition Only) (only 1 can be applied)</t>
  </si>
  <si>
    <t># of Children with this  Schedule:</t>
  </si>
  <si>
    <t xml:space="preserve">  Tuition Total :</t>
  </si>
  <si>
    <t>3rd Child's Name:</t>
  </si>
  <si>
    <t>2nd Child's Name:</t>
  </si>
  <si>
    <r>
      <rPr>
        <b/>
        <sz val="12"/>
        <color theme="1"/>
        <rFont val="Times New Roman"/>
        <family val="1"/>
      </rPr>
      <t xml:space="preserve">Tuition / Registration /Activity Total </t>
    </r>
    <r>
      <rPr>
        <b/>
        <sz val="10"/>
        <color theme="1"/>
        <rFont val="Times New Roman"/>
        <family val="1"/>
      </rPr>
      <t>:</t>
    </r>
  </si>
  <si>
    <t>Additional Children (same schedule is auto-calculated)</t>
  </si>
  <si>
    <t>2nd Child DIFFERENT SCHEDULE (Auto Filled)</t>
  </si>
  <si>
    <t>3rd Child DIFFERENT SCHEDULE (Auto Filled)</t>
  </si>
  <si>
    <t>Multi-Child Discount (15% on subsequent registrations tuition cost)</t>
  </si>
  <si>
    <t>Non-refundable Deposit Amount :</t>
  </si>
  <si>
    <t>(includes Deposit)</t>
  </si>
  <si>
    <t>Full Before May 1st (Deposit Paid at Reg)</t>
  </si>
  <si>
    <t>Full Pmt at time of regisration</t>
  </si>
  <si>
    <t>or</t>
  </si>
  <si>
    <t>What a Good Sport</t>
  </si>
  <si>
    <t>Dino Week</t>
  </si>
  <si>
    <t>Quiet on Set</t>
  </si>
  <si>
    <t>How Crafty</t>
  </si>
  <si>
    <t>Bounce Around</t>
  </si>
  <si>
    <t>Animals and Birds</t>
  </si>
  <si>
    <t>Flight 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</si>
</sst>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1" xfId="0" applyFont="1" applyBorder="1" applyAlignment="1">
      <alignment vertical="center" wrapText="1"/>
    </xf>
    <xf numFmtId="0" fontId="0" fillId="0" borderId="7" xfId="0" applyBorder="1"/>
    <xf numFmtId="44" fontId="0" fillId="0" borderId="0" xfId="0" applyNumberFormat="1"/>
    <xf numFmtId="0" fontId="0" fillId="0" borderId="0" xfId="0" applyAlignment="1">
      <alignment horizontal="center" wrapText="1"/>
    </xf>
    <xf numFmtId="0" fontId="0" fillId="0" borderId="15" xfId="0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13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4" fontId="11" fillId="0" borderId="0" xfId="0" applyNumberFormat="1" applyFont="1"/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7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2" borderId="18" xfId="0" applyNumberFormat="1" applyFont="1" applyFill="1" applyBorder="1" applyAlignment="1">
      <alignment horizontal="center" vertical="center" wrapText="1"/>
    </xf>
    <xf numFmtId="44" fontId="5" fillId="2" borderId="3" xfId="1" applyFont="1" applyFill="1" applyBorder="1" applyAlignment="1" applyProtection="1">
      <alignment vertical="center" wrapText="1"/>
    </xf>
    <xf numFmtId="44" fontId="5" fillId="2" borderId="5" xfId="1" applyFont="1" applyFill="1" applyBorder="1" applyAlignment="1" applyProtection="1">
      <alignment vertical="center" wrapText="1"/>
    </xf>
    <xf numFmtId="1" fontId="5" fillId="2" borderId="7" xfId="1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37" fontId="2" fillId="4" borderId="7" xfId="1" applyNumberFormat="1" applyFont="1" applyFill="1" applyBorder="1" applyAlignment="1" applyProtection="1">
      <alignment horizontal="center" vertical="center" wrapText="1"/>
    </xf>
    <xf numFmtId="44" fontId="2" fillId="2" borderId="6" xfId="1" applyFont="1" applyFill="1" applyBorder="1" applyAlignment="1" applyProtection="1">
      <alignment horizontal="center" vertical="center" wrapText="1"/>
    </xf>
    <xf numFmtId="44" fontId="2" fillId="2" borderId="2" xfId="1" applyFont="1" applyFill="1" applyBorder="1" applyAlignment="1" applyProtection="1">
      <alignment horizontal="center" vertical="center" wrapText="1"/>
    </xf>
    <xf numFmtId="44" fontId="2" fillId="2" borderId="1" xfId="1" applyFont="1" applyFill="1" applyBorder="1" applyAlignment="1" applyProtection="1">
      <alignment horizontal="center" vertical="center" wrapText="1"/>
    </xf>
    <xf numFmtId="0" fontId="0" fillId="6" borderId="0" xfId="0" applyFill="1" applyProtection="1">
      <protection hidden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/>
    </xf>
    <xf numFmtId="0" fontId="0" fillId="0" borderId="9" xfId="0" applyBorder="1"/>
    <xf numFmtId="44" fontId="5" fillId="2" borderId="17" xfId="1" applyFont="1" applyFill="1" applyBorder="1" applyAlignment="1" applyProtection="1">
      <alignment vertical="center" wrapText="1"/>
    </xf>
    <xf numFmtId="44" fontId="5" fillId="2" borderId="0" xfId="1" applyFont="1" applyFill="1" applyBorder="1" applyAlignment="1" applyProtection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44" fontId="0" fillId="5" borderId="0" xfId="0" applyNumberFormat="1" applyFill="1" applyProtection="1">
      <protection hidden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right"/>
      <protection locked="0"/>
    </xf>
    <xf numFmtId="0" fontId="11" fillId="5" borderId="11" xfId="0" applyFont="1" applyFill="1" applyBorder="1" applyAlignment="1" applyProtection="1">
      <alignment horizontal="center" vertical="center"/>
      <protection hidden="1"/>
    </xf>
    <xf numFmtId="0" fontId="11" fillId="5" borderId="7" xfId="0" applyFont="1" applyFill="1" applyBorder="1" applyAlignment="1" applyProtection="1">
      <alignment horizontal="center" vertical="center"/>
      <protection hidden="1"/>
    </xf>
    <xf numFmtId="0" fontId="11" fillId="5" borderId="7" xfId="0" applyFont="1" applyFill="1" applyBorder="1" applyAlignment="1" applyProtection="1">
      <alignment horizontal="center"/>
      <protection hidden="1"/>
    </xf>
    <xf numFmtId="0" fontId="11" fillId="5" borderId="11" xfId="0" applyFont="1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11" fillId="0" borderId="7" xfId="0" applyFont="1" applyBorder="1" applyAlignment="1">
      <alignment horizontal="center"/>
    </xf>
    <xf numFmtId="0" fontId="0" fillId="0" borderId="7" xfId="0" applyBorder="1" applyProtection="1">
      <protection locked="0"/>
    </xf>
    <xf numFmtId="0" fontId="11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vertical="center" wrapText="1"/>
    </xf>
    <xf numFmtId="1" fontId="5" fillId="2" borderId="9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Protection="1">
      <protection hidden="1"/>
    </xf>
    <xf numFmtId="0" fontId="13" fillId="0" borderId="7" xfId="0" applyFont="1" applyBorder="1" applyAlignment="1" applyProtection="1">
      <alignment horizontal="right"/>
      <protection locked="0"/>
    </xf>
    <xf numFmtId="0" fontId="0" fillId="4" borderId="7" xfId="0" applyFill="1" applyBorder="1" applyProtection="1">
      <protection locked="0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1" fillId="5" borderId="7" xfId="0" applyFont="1" applyFill="1" applyBorder="1" applyProtection="1">
      <protection hidden="1"/>
    </xf>
    <xf numFmtId="0" fontId="14" fillId="0" borderId="0" xfId="0" applyFont="1"/>
    <xf numFmtId="0" fontId="10" fillId="0" borderId="0" xfId="0" applyFont="1" applyAlignment="1">
      <alignment horizontal="left" vertical="top" wrapText="1"/>
    </xf>
    <xf numFmtId="44" fontId="2" fillId="2" borderId="6" xfId="1" applyFont="1" applyFill="1" applyBorder="1" applyAlignment="1" applyProtection="1">
      <alignment horizontal="right" vertical="center" wrapText="1"/>
    </xf>
    <xf numFmtId="44" fontId="2" fillId="2" borderId="2" xfId="1" applyFont="1" applyFill="1" applyBorder="1" applyAlignment="1" applyProtection="1">
      <alignment horizontal="right" vertical="center" wrapText="1"/>
    </xf>
    <xf numFmtId="44" fontId="2" fillId="2" borderId="1" xfId="1" applyFont="1" applyFill="1" applyBorder="1" applyAlignment="1" applyProtection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4" fontId="2" fillId="2" borderId="6" xfId="1" applyFont="1" applyFill="1" applyBorder="1" applyAlignment="1" applyProtection="1">
      <alignment horizontal="center" vertical="center" wrapText="1"/>
    </xf>
    <xf numFmtId="44" fontId="2" fillId="2" borderId="2" xfId="1" applyFont="1" applyFill="1" applyBorder="1" applyAlignment="1" applyProtection="1">
      <alignment horizontal="center" vertical="center" wrapText="1"/>
    </xf>
    <xf numFmtId="44" fontId="2" fillId="2" borderId="1" xfId="1" applyFont="1" applyFill="1" applyBorder="1" applyAlignment="1" applyProtection="1">
      <alignment horizontal="center" vertical="center" wrapText="1"/>
    </xf>
    <xf numFmtId="0" fontId="17" fillId="3" borderId="0" xfId="0" applyFont="1" applyFill="1" applyAlignment="1">
      <alignment horizontal="center" wrapText="1"/>
    </xf>
    <xf numFmtId="0" fontId="11" fillId="0" borderId="0" xfId="0" applyFont="1" applyAlignment="1">
      <alignment horizontal="left"/>
    </xf>
    <xf numFmtId="0" fontId="7" fillId="5" borderId="21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right" vertical="center" wrapText="1"/>
    </xf>
    <xf numFmtId="0" fontId="15" fillId="0" borderId="20" xfId="0" quotePrefix="1" applyFont="1" applyBorder="1" applyAlignment="1">
      <alignment horizontal="right" vertical="center" wrapText="1"/>
    </xf>
    <xf numFmtId="0" fontId="15" fillId="0" borderId="18" xfId="0" quotePrefix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4" fontId="2" fillId="2" borderId="6" xfId="0" applyNumberFormat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3" borderId="6" xfId="1" applyFont="1" applyFill="1" applyBorder="1" applyAlignment="1" applyProtection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</xf>
    <xf numFmtId="44" fontId="2" fillId="3" borderId="1" xfId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Protection="1">
      <protection locked="0"/>
    </xf>
    <xf numFmtId="0" fontId="14" fillId="5" borderId="0" xfId="0" applyFont="1" applyFill="1"/>
    <xf numFmtId="0" fontId="0" fillId="5" borderId="0" xfId="0" applyFill="1"/>
    <xf numFmtId="0" fontId="15" fillId="0" borderId="0" xfId="0" quotePrefix="1" applyFont="1" applyBorder="1" applyAlignment="1">
      <alignment horizontal="right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14" fillId="5" borderId="0" xfId="0" applyFont="1" applyFill="1" applyBorder="1"/>
    <xf numFmtId="0" fontId="0" fillId="5" borderId="0" xfId="0" applyFill="1" applyBorder="1"/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15" fillId="0" borderId="7" xfId="0" quotePrefix="1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zoomScaleNormal="100" workbookViewId="0">
      <selection activeCell="P4" sqref="P4:P5"/>
    </sheetView>
  </sheetViews>
  <sheetFormatPr defaultRowHeight="15" x14ac:dyDescent="0.25"/>
  <cols>
    <col min="1" max="1" width="3.42578125" customWidth="1"/>
    <col min="2" max="2" width="5.85546875" customWidth="1"/>
    <col min="3" max="3" width="28.140625" customWidth="1"/>
    <col min="4" max="4" width="5.5703125" customWidth="1"/>
    <col min="5" max="5" width="5.28515625" customWidth="1"/>
    <col min="6" max="6" width="4.85546875" customWidth="1"/>
    <col min="7" max="7" width="4.42578125" customWidth="1"/>
    <col min="8" max="8" width="4.28515625" customWidth="1"/>
    <col min="9" max="9" width="4.5703125" customWidth="1"/>
    <col min="10" max="10" width="5.140625" customWidth="1"/>
    <col min="11" max="11" width="5.28515625" customWidth="1"/>
    <col min="12" max="12" width="9.42578125" customWidth="1"/>
    <col min="13" max="13" width="8.5703125" customWidth="1"/>
    <col min="14" max="14" width="4.7109375" customWidth="1"/>
    <col min="15" max="15" width="12.28515625" customWidth="1"/>
    <col min="16" max="16" width="15" customWidth="1"/>
    <col min="17" max="17" width="10.7109375" style="15" customWidth="1"/>
    <col min="18" max="18" width="3.7109375" style="15" customWidth="1"/>
    <col min="19" max="19" width="7.5703125" style="16" hidden="1" customWidth="1"/>
    <col min="20" max="20" width="6.140625" style="16" hidden="1" customWidth="1"/>
    <col min="21" max="21" width="5.28515625" style="16" hidden="1" customWidth="1"/>
    <col min="22" max="22" width="4.42578125" style="16" hidden="1" customWidth="1"/>
    <col min="23" max="23" width="5.85546875" style="16" hidden="1" customWidth="1"/>
    <col min="24" max="24" width="7.7109375" style="16" hidden="1" customWidth="1"/>
    <col min="25" max="25" width="6.85546875" style="16" hidden="1" customWidth="1"/>
    <col min="26" max="26" width="7.5703125" style="15" customWidth="1"/>
    <col min="27" max="27" width="9.140625" style="15"/>
  </cols>
  <sheetData>
    <row r="1" spans="1:25" ht="24" customHeight="1" thickBot="1" x14ac:dyDescent="0.3">
      <c r="A1" s="83" t="s">
        <v>12</v>
      </c>
      <c r="B1" s="84"/>
      <c r="C1" s="81" t="s">
        <v>0</v>
      </c>
      <c r="D1" s="108" t="s">
        <v>1</v>
      </c>
      <c r="E1" s="109"/>
      <c r="F1" s="109"/>
      <c r="G1" s="109"/>
      <c r="H1" s="109"/>
      <c r="I1" s="110"/>
      <c r="J1" s="106" t="s">
        <v>21</v>
      </c>
      <c r="K1" s="107"/>
      <c r="L1" s="107"/>
      <c r="M1" s="107"/>
      <c r="N1" s="107"/>
      <c r="O1" s="31" t="s">
        <v>24</v>
      </c>
      <c r="P1" s="53"/>
      <c r="Q1" s="52" t="s">
        <v>37</v>
      </c>
      <c r="R1" s="52"/>
      <c r="S1" s="16" t="s">
        <v>2</v>
      </c>
      <c r="V1" s="16" t="s">
        <v>7</v>
      </c>
      <c r="W1" s="16" t="s">
        <v>9</v>
      </c>
    </row>
    <row r="2" spans="1:25" ht="39" customHeight="1" thickBot="1" x14ac:dyDescent="0.3">
      <c r="A2" s="85"/>
      <c r="B2" s="86"/>
      <c r="C2" s="82"/>
      <c r="D2" s="1" t="s">
        <v>6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5</v>
      </c>
      <c r="J2" s="18" t="s">
        <v>8</v>
      </c>
      <c r="K2" s="18" t="s">
        <v>20</v>
      </c>
      <c r="L2" s="19" t="s">
        <v>2</v>
      </c>
      <c r="M2" s="20" t="s">
        <v>3</v>
      </c>
      <c r="N2" s="21" t="s">
        <v>23</v>
      </c>
      <c r="O2" s="78" t="s">
        <v>39</v>
      </c>
      <c r="P2" s="76"/>
      <c r="Q2" s="54"/>
      <c r="R2" s="113"/>
      <c r="S2" s="42" t="s">
        <v>23</v>
      </c>
      <c r="T2" s="42" t="s">
        <v>28</v>
      </c>
      <c r="W2" s="43" t="s">
        <v>10</v>
      </c>
      <c r="X2" s="43" t="s">
        <v>22</v>
      </c>
      <c r="Y2" s="43" t="s">
        <v>11</v>
      </c>
    </row>
    <row r="3" spans="1:25" ht="20.100000000000001" customHeight="1" thickBot="1" x14ac:dyDescent="0.3">
      <c r="A3" s="9">
        <v>1</v>
      </c>
      <c r="B3" s="10">
        <v>45093</v>
      </c>
      <c r="C3" s="8" t="s">
        <v>25</v>
      </c>
      <c r="D3" s="13"/>
      <c r="E3" s="14"/>
      <c r="F3" s="14"/>
      <c r="G3" s="14"/>
      <c r="H3" s="14"/>
      <c r="I3" s="14"/>
      <c r="J3" s="18" t="str">
        <f>IF(AND(N3&lt;5,I3="X"),"X","")</f>
        <v/>
      </c>
      <c r="K3" s="18" t="str">
        <f>IF(N3=5,"X","")</f>
        <v/>
      </c>
      <c r="L3" s="22">
        <f>VLOOKUP(N3,$S$3:$T$8,2)</f>
        <v>0</v>
      </c>
      <c r="M3" s="23">
        <f>IF(J3="X",VLOOKUP(A3,$W$3:$Y$13,2),IF(K3="X",VLOOKUP(A3,$W$3:$Y$13,3),0))</f>
        <v>0</v>
      </c>
      <c r="N3" s="24">
        <f t="shared" ref="N3:N13" si="0">COUNTIF(E3:I3,"&lt;&gt;")</f>
        <v>0</v>
      </c>
      <c r="O3" s="78"/>
      <c r="P3" s="77"/>
      <c r="Q3" s="54"/>
      <c r="R3" s="113"/>
      <c r="S3" s="58">
        <v>0</v>
      </c>
      <c r="T3" s="45">
        <v>0</v>
      </c>
      <c r="W3" s="45">
        <v>1</v>
      </c>
      <c r="X3" s="45">
        <v>30</v>
      </c>
      <c r="Y3" s="45">
        <v>20</v>
      </c>
    </row>
    <row r="4" spans="1:25" ht="20.100000000000001" customHeight="1" thickBot="1" x14ac:dyDescent="0.3">
      <c r="A4" s="9">
        <v>2</v>
      </c>
      <c r="B4" s="10">
        <f>B3+7</f>
        <v>45100</v>
      </c>
      <c r="C4" s="8" t="s">
        <v>53</v>
      </c>
      <c r="D4" s="13"/>
      <c r="E4" s="14"/>
      <c r="F4" s="14"/>
      <c r="G4" s="14"/>
      <c r="H4" s="14"/>
      <c r="I4" s="14"/>
      <c r="J4" s="18" t="str">
        <f>IF(AND(N4&lt;5,I4="X"),"X","")</f>
        <v/>
      </c>
      <c r="K4" s="18" t="str">
        <f t="shared" ref="K4:K12" si="1">IF(N4=5,"X","")</f>
        <v/>
      </c>
      <c r="L4" s="22">
        <f t="shared" ref="L4:L13" si="2">VLOOKUP(N4,$S$3:$T$8,2)</f>
        <v>0</v>
      </c>
      <c r="M4" s="23">
        <f t="shared" ref="M4:M13" si="3">IF(J4="X",VLOOKUP(A4,$W$3:$Y$13,2),IF(K4="X",VLOOKUP(A4,$W$3:$Y$13,3),0))</f>
        <v>0</v>
      </c>
      <c r="N4" s="24">
        <f t="shared" si="0"/>
        <v>0</v>
      </c>
      <c r="O4" s="79" t="s">
        <v>36</v>
      </c>
      <c r="P4" s="76"/>
      <c r="Q4" s="54"/>
      <c r="R4" s="113"/>
      <c r="S4" s="58">
        <v>1</v>
      </c>
      <c r="T4" s="45">
        <v>170</v>
      </c>
      <c r="U4" s="16">
        <f t="shared" ref="U4:U8" si="4">T4/S4</f>
        <v>170</v>
      </c>
      <c r="W4" s="45">
        <v>2</v>
      </c>
      <c r="X4" s="45">
        <v>40</v>
      </c>
      <c r="Y4" s="45">
        <v>30</v>
      </c>
    </row>
    <row r="5" spans="1:25" ht="20.100000000000001" customHeight="1" thickBot="1" x14ac:dyDescent="0.3">
      <c r="A5" s="9">
        <v>3</v>
      </c>
      <c r="B5" s="10">
        <f t="shared" ref="B5:B13" si="5">B4+7</f>
        <v>45107</v>
      </c>
      <c r="C5" s="8" t="s">
        <v>30</v>
      </c>
      <c r="D5" s="13"/>
      <c r="E5" s="14"/>
      <c r="F5" s="14"/>
      <c r="G5" s="14"/>
      <c r="H5" s="14"/>
      <c r="I5" s="36"/>
      <c r="J5" s="18" t="str">
        <f t="shared" ref="J5:J12" si="6">IF(AND(N5&lt;5,I5="X"),"X","")</f>
        <v/>
      </c>
      <c r="K5" s="18" t="str">
        <f>IF(N5=3,"X","")</f>
        <v/>
      </c>
      <c r="L5" s="22">
        <f t="shared" si="2"/>
        <v>0</v>
      </c>
      <c r="M5" s="23">
        <f t="shared" si="3"/>
        <v>0</v>
      </c>
      <c r="N5" s="24">
        <f t="shared" si="0"/>
        <v>0</v>
      </c>
      <c r="O5" s="80"/>
      <c r="P5" s="77"/>
      <c r="Q5" s="54"/>
      <c r="R5" s="113"/>
      <c r="S5" s="58">
        <v>2</v>
      </c>
      <c r="T5" s="45">
        <v>170</v>
      </c>
      <c r="U5" s="16">
        <f t="shared" si="4"/>
        <v>85</v>
      </c>
      <c r="W5" s="45">
        <v>3</v>
      </c>
      <c r="X5" s="45">
        <v>0</v>
      </c>
      <c r="Y5" s="45">
        <v>0</v>
      </c>
    </row>
    <row r="6" spans="1:25" ht="20.100000000000001" customHeight="1" thickBot="1" x14ac:dyDescent="0.3">
      <c r="A6" s="9">
        <v>4</v>
      </c>
      <c r="B6" s="10">
        <f t="shared" si="5"/>
        <v>45114</v>
      </c>
      <c r="C6" s="8" t="s">
        <v>54</v>
      </c>
      <c r="D6" s="13"/>
      <c r="E6" s="14"/>
      <c r="F6" s="14"/>
      <c r="G6" s="14"/>
      <c r="H6" s="14"/>
      <c r="I6" s="14"/>
      <c r="J6" s="18" t="str">
        <f t="shared" si="6"/>
        <v/>
      </c>
      <c r="K6" s="18" t="str">
        <f t="shared" si="1"/>
        <v/>
      </c>
      <c r="L6" s="22">
        <f t="shared" si="2"/>
        <v>0</v>
      </c>
      <c r="M6" s="23">
        <f t="shared" si="3"/>
        <v>0</v>
      </c>
      <c r="N6" s="24">
        <f t="shared" si="0"/>
        <v>0</v>
      </c>
      <c r="O6" s="32" t="s">
        <v>35</v>
      </c>
      <c r="P6" s="46">
        <f>SUM(P2:P5)</f>
        <v>0</v>
      </c>
      <c r="Q6" s="47"/>
      <c r="R6" s="113"/>
      <c r="S6" s="58">
        <v>3</v>
      </c>
      <c r="T6" s="45">
        <v>225</v>
      </c>
      <c r="U6" s="16">
        <f t="shared" si="4"/>
        <v>75</v>
      </c>
      <c r="W6" s="45">
        <v>4</v>
      </c>
      <c r="X6" s="45">
        <v>25</v>
      </c>
      <c r="Y6" s="45">
        <v>15</v>
      </c>
    </row>
    <row r="7" spans="1:25" ht="20.100000000000001" customHeight="1" thickBot="1" x14ac:dyDescent="0.3">
      <c r="A7" s="9">
        <v>5</v>
      </c>
      <c r="B7" s="10">
        <f t="shared" si="5"/>
        <v>45121</v>
      </c>
      <c r="C7" s="8" t="s">
        <v>55</v>
      </c>
      <c r="D7" s="13"/>
      <c r="E7" s="14"/>
      <c r="F7" s="14"/>
      <c r="G7" s="14"/>
      <c r="H7" s="14"/>
      <c r="I7" s="14"/>
      <c r="J7" s="18" t="str">
        <f t="shared" si="6"/>
        <v/>
      </c>
      <c r="K7" s="18" t="str">
        <f t="shared" si="1"/>
        <v/>
      </c>
      <c r="L7" s="22">
        <f t="shared" si="2"/>
        <v>0</v>
      </c>
      <c r="M7" s="23">
        <f t="shared" si="3"/>
        <v>0</v>
      </c>
      <c r="N7" s="24">
        <f t="shared" si="0"/>
        <v>0</v>
      </c>
      <c r="R7" s="16"/>
      <c r="S7" s="58">
        <v>4</v>
      </c>
      <c r="T7" s="45">
        <v>285</v>
      </c>
      <c r="U7" s="16">
        <f t="shared" si="4"/>
        <v>71.25</v>
      </c>
      <c r="W7" s="45">
        <v>5</v>
      </c>
      <c r="X7" s="45">
        <v>50</v>
      </c>
      <c r="Y7" s="45">
        <v>40</v>
      </c>
    </row>
    <row r="8" spans="1:25" ht="20.25" customHeight="1" thickBot="1" x14ac:dyDescent="0.3">
      <c r="A8" s="9">
        <v>6</v>
      </c>
      <c r="B8" s="10">
        <f t="shared" si="5"/>
        <v>45128</v>
      </c>
      <c r="C8" s="8" t="s">
        <v>26</v>
      </c>
      <c r="D8" s="13"/>
      <c r="E8" s="14"/>
      <c r="F8" s="14"/>
      <c r="G8" s="14"/>
      <c r="H8" s="14"/>
      <c r="I8" s="14"/>
      <c r="J8" s="18" t="str">
        <f t="shared" si="6"/>
        <v/>
      </c>
      <c r="K8" s="18" t="str">
        <f t="shared" si="1"/>
        <v/>
      </c>
      <c r="L8" s="22">
        <f t="shared" si="2"/>
        <v>0</v>
      </c>
      <c r="M8" s="23">
        <f t="shared" si="3"/>
        <v>0</v>
      </c>
      <c r="N8" s="24">
        <f t="shared" si="0"/>
        <v>0</v>
      </c>
      <c r="R8" s="16"/>
      <c r="S8" s="58">
        <v>5</v>
      </c>
      <c r="T8" s="45">
        <v>310</v>
      </c>
      <c r="U8" s="16">
        <f t="shared" si="4"/>
        <v>62</v>
      </c>
      <c r="W8" s="45">
        <v>6</v>
      </c>
      <c r="X8" s="45">
        <v>65</v>
      </c>
      <c r="Y8" s="45">
        <v>50</v>
      </c>
    </row>
    <row r="9" spans="1:25" ht="20.100000000000001" customHeight="1" thickBot="1" x14ac:dyDescent="0.3">
      <c r="A9" s="9">
        <v>7</v>
      </c>
      <c r="B9" s="10">
        <f t="shared" si="5"/>
        <v>45135</v>
      </c>
      <c r="C9" s="8" t="s">
        <v>56</v>
      </c>
      <c r="D9" s="13"/>
      <c r="E9" s="14"/>
      <c r="F9" s="14"/>
      <c r="G9" s="14"/>
      <c r="H9" s="14"/>
      <c r="I9" s="14"/>
      <c r="J9" s="18" t="str">
        <f>IF(AND(N9&lt;5,H9="X"),"X","")</f>
        <v/>
      </c>
      <c r="K9" s="18" t="str">
        <f t="shared" si="1"/>
        <v/>
      </c>
      <c r="L9" s="22">
        <f t="shared" si="2"/>
        <v>0</v>
      </c>
      <c r="M9" s="23">
        <f t="shared" si="3"/>
        <v>0</v>
      </c>
      <c r="N9" s="24">
        <f t="shared" si="0"/>
        <v>0</v>
      </c>
      <c r="O9" s="114"/>
      <c r="P9" s="115"/>
      <c r="R9" s="16"/>
      <c r="W9" s="45">
        <v>7</v>
      </c>
      <c r="X9" s="45">
        <v>20</v>
      </c>
      <c r="Y9" s="45">
        <v>15</v>
      </c>
    </row>
    <row r="10" spans="1:25" ht="20.100000000000001" customHeight="1" thickBot="1" x14ac:dyDescent="0.3">
      <c r="A10" s="9">
        <v>8</v>
      </c>
      <c r="B10" s="10">
        <f t="shared" si="5"/>
        <v>45142</v>
      </c>
      <c r="C10" s="8" t="s">
        <v>57</v>
      </c>
      <c r="D10" s="13"/>
      <c r="E10" s="14"/>
      <c r="F10" s="14"/>
      <c r="G10" s="14"/>
      <c r="H10" s="14"/>
      <c r="I10" s="14"/>
      <c r="J10" s="18" t="str">
        <f t="shared" si="6"/>
        <v/>
      </c>
      <c r="K10" s="18" t="str">
        <f t="shared" si="1"/>
        <v/>
      </c>
      <c r="L10" s="22">
        <f t="shared" si="2"/>
        <v>0</v>
      </c>
      <c r="M10" s="23">
        <f t="shared" si="3"/>
        <v>0</v>
      </c>
      <c r="N10" s="24">
        <f t="shared" si="0"/>
        <v>0</v>
      </c>
      <c r="W10" s="45">
        <v>8</v>
      </c>
      <c r="X10" s="45">
        <v>50</v>
      </c>
      <c r="Y10" s="45">
        <v>40</v>
      </c>
    </row>
    <row r="11" spans="1:25" ht="20.100000000000001" customHeight="1" thickBot="1" x14ac:dyDescent="0.3">
      <c r="A11" s="9">
        <v>9</v>
      </c>
      <c r="B11" s="10">
        <f t="shared" si="5"/>
        <v>45149</v>
      </c>
      <c r="C11" s="8" t="s">
        <v>58</v>
      </c>
      <c r="D11" s="13"/>
      <c r="E11" s="14"/>
      <c r="F11" s="14"/>
      <c r="G11" s="14"/>
      <c r="H11" s="14"/>
      <c r="I11" s="14"/>
      <c r="J11" s="18" t="str">
        <f t="shared" si="6"/>
        <v/>
      </c>
      <c r="K11" s="18" t="str">
        <f t="shared" si="1"/>
        <v/>
      </c>
      <c r="L11" s="22">
        <f t="shared" si="2"/>
        <v>0</v>
      </c>
      <c r="M11" s="23">
        <f t="shared" si="3"/>
        <v>0</v>
      </c>
      <c r="N11" s="24">
        <f t="shared" si="0"/>
        <v>0</v>
      </c>
      <c r="W11" s="45">
        <v>9</v>
      </c>
      <c r="X11" s="45">
        <v>15</v>
      </c>
      <c r="Y11" s="45">
        <v>5</v>
      </c>
    </row>
    <row r="12" spans="1:25" ht="20.100000000000001" customHeight="1" thickBot="1" x14ac:dyDescent="0.3">
      <c r="A12" s="9">
        <v>10</v>
      </c>
      <c r="B12" s="10">
        <f t="shared" si="5"/>
        <v>45156</v>
      </c>
      <c r="C12" s="8" t="s">
        <v>59</v>
      </c>
      <c r="D12" s="13"/>
      <c r="E12" s="14"/>
      <c r="F12" s="14"/>
      <c r="G12" s="14"/>
      <c r="H12" s="14"/>
      <c r="I12" s="14"/>
      <c r="J12" s="18" t="str">
        <f t="shared" si="6"/>
        <v/>
      </c>
      <c r="K12" s="18" t="str">
        <f t="shared" si="1"/>
        <v/>
      </c>
      <c r="L12" s="22">
        <f t="shared" si="2"/>
        <v>0</v>
      </c>
      <c r="M12" s="23">
        <f t="shared" si="3"/>
        <v>0</v>
      </c>
      <c r="N12" s="24">
        <f t="shared" si="0"/>
        <v>0</v>
      </c>
      <c r="W12" s="45">
        <v>10</v>
      </c>
      <c r="X12" s="45">
        <v>25</v>
      </c>
      <c r="Y12" s="45">
        <v>10</v>
      </c>
    </row>
    <row r="13" spans="1:25" ht="20.100000000000001" customHeight="1" thickBot="1" x14ac:dyDescent="0.3">
      <c r="A13" s="9">
        <v>11</v>
      </c>
      <c r="B13" s="10">
        <f t="shared" si="5"/>
        <v>45163</v>
      </c>
      <c r="C13" s="8" t="s">
        <v>27</v>
      </c>
      <c r="D13" s="13"/>
      <c r="E13" s="14"/>
      <c r="F13" s="14"/>
      <c r="G13" s="14"/>
      <c r="H13" s="14"/>
      <c r="I13" s="36"/>
      <c r="J13" s="18" t="str">
        <f>IF(AND(N13&lt;4,H13="X"),"X","")</f>
        <v/>
      </c>
      <c r="K13" s="18" t="str">
        <f>IF(N13=4,"X","")</f>
        <v/>
      </c>
      <c r="L13" s="22">
        <f t="shared" si="2"/>
        <v>0</v>
      </c>
      <c r="M13" s="23">
        <f t="shared" si="3"/>
        <v>0</v>
      </c>
      <c r="N13" s="24">
        <f t="shared" si="0"/>
        <v>0</v>
      </c>
      <c r="W13" s="45">
        <v>11</v>
      </c>
      <c r="X13" s="45">
        <v>15</v>
      </c>
      <c r="Y13" s="45">
        <v>10</v>
      </c>
    </row>
    <row r="14" spans="1:25" ht="15.75" thickBot="1" x14ac:dyDescent="0.3">
      <c r="A14" s="7"/>
      <c r="B14" s="2"/>
      <c r="C14" s="2"/>
      <c r="D14" s="2"/>
      <c r="E14" s="2"/>
      <c r="F14" s="2"/>
      <c r="G14" s="2"/>
      <c r="H14" s="2"/>
      <c r="I14" s="2"/>
      <c r="J14" s="25"/>
      <c r="K14" s="25"/>
      <c r="L14" s="34">
        <f>SUM(L3:L13)</f>
        <v>0</v>
      </c>
      <c r="M14" s="34">
        <f>SUM(M3:M13)</f>
        <v>0</v>
      </c>
      <c r="N14" s="26">
        <f>SUM(N3:N13)</f>
        <v>0</v>
      </c>
    </row>
    <row r="15" spans="1:25" ht="29.25" customHeight="1" thickTop="1" thickBot="1" x14ac:dyDescent="0.3">
      <c r="A15" s="4"/>
      <c r="B15" s="33"/>
      <c r="C15" s="74" t="s">
        <v>44</v>
      </c>
      <c r="D15" s="75"/>
      <c r="E15" s="75"/>
      <c r="F15" s="75"/>
      <c r="G15" s="75"/>
      <c r="H15" s="75"/>
      <c r="I15" s="75"/>
      <c r="J15" s="75"/>
      <c r="K15" s="50"/>
      <c r="L15" s="34">
        <f>IF($P2&gt;0,($P2-1)*$L14,0)</f>
        <v>0</v>
      </c>
      <c r="M15" s="34">
        <f>IF($P2&gt;0,($P2-1)*$M14,0)</f>
        <v>0</v>
      </c>
    </row>
    <row r="16" spans="1:25" ht="29.25" customHeight="1" thickTop="1" thickBot="1" x14ac:dyDescent="0.3">
      <c r="C16" s="74" t="s">
        <v>45</v>
      </c>
      <c r="D16" s="75"/>
      <c r="E16" s="75"/>
      <c r="F16" s="75"/>
      <c r="G16" s="75"/>
      <c r="H16" s="75"/>
      <c r="I16" s="75"/>
      <c r="J16" s="75"/>
      <c r="K16" s="50"/>
      <c r="L16" s="34">
        <f>'2nd Child - DIFFERENT SCHEDULE'!L14</f>
        <v>0</v>
      </c>
      <c r="M16" s="34">
        <f>'2nd Child - DIFFERENT SCHEDULE'!M14</f>
        <v>0</v>
      </c>
      <c r="O16" s="48">
        <f>'2nd Child - DIFFERENT SCHEDULE'!P2</f>
        <v>0</v>
      </c>
    </row>
    <row r="17" spans="3:27" ht="29.25" customHeight="1" thickTop="1" thickBot="1" x14ac:dyDescent="0.3">
      <c r="C17" s="72" t="s">
        <v>46</v>
      </c>
      <c r="D17" s="73"/>
      <c r="E17" s="73"/>
      <c r="F17" s="73"/>
      <c r="G17" s="73"/>
      <c r="H17" s="73"/>
      <c r="I17" s="73"/>
      <c r="J17" s="73"/>
      <c r="K17" s="50"/>
      <c r="L17" s="34">
        <f>'3rd Child - DIFFERENT SCHEDULE'!L14</f>
        <v>0</v>
      </c>
      <c r="M17" s="34">
        <f>'3rd Child - DIFFERENT SCHEDULE'!M14</f>
        <v>0</v>
      </c>
      <c r="O17" s="48">
        <f>'3rd Child - DIFFERENT SCHEDULE'!P2</f>
        <v>0</v>
      </c>
    </row>
    <row r="18" spans="3:27" ht="16.5" thickTop="1" thickBot="1" x14ac:dyDescent="0.3">
      <c r="Z18" s="16"/>
      <c r="AA18" s="16"/>
    </row>
    <row r="19" spans="3:27" ht="27" customHeight="1" thickBot="1" x14ac:dyDescent="0.35">
      <c r="C19" s="94" t="s">
        <v>38</v>
      </c>
      <c r="D19" s="95"/>
      <c r="E19" s="95"/>
      <c r="F19" s="95"/>
      <c r="G19" s="95"/>
      <c r="H19" s="95"/>
      <c r="I19" s="3"/>
      <c r="J19" s="93" t="s">
        <v>4</v>
      </c>
      <c r="K19" s="93"/>
      <c r="L19" s="96"/>
      <c r="N19" s="70" t="s">
        <v>15</v>
      </c>
      <c r="O19" s="70"/>
      <c r="P19" s="70"/>
      <c r="Q19" s="17"/>
      <c r="R19" s="17"/>
      <c r="Z19" s="37"/>
      <c r="AA19" s="16"/>
    </row>
    <row r="20" spans="3:27" ht="23.25" customHeight="1" thickBot="1" x14ac:dyDescent="0.3">
      <c r="C20" s="90" t="s">
        <v>47</v>
      </c>
      <c r="D20" s="91"/>
      <c r="E20" s="91"/>
      <c r="F20" s="91"/>
      <c r="G20" s="91"/>
      <c r="H20" s="91"/>
      <c r="I20" s="39" t="str">
        <f>IF(P6&gt;1,"X","")</f>
        <v/>
      </c>
      <c r="J20" s="67">
        <f>IF(I20="X",SUM($L$15:$L$17)*0.15,0)</f>
        <v>0</v>
      </c>
      <c r="K20" s="68"/>
      <c r="L20" s="69"/>
      <c r="O20" s="57" t="s">
        <v>51</v>
      </c>
      <c r="P20" s="55"/>
    </row>
    <row r="21" spans="3:27" ht="18.75" customHeight="1" thickBot="1" x14ac:dyDescent="0.3">
      <c r="C21" s="92" t="s">
        <v>29</v>
      </c>
      <c r="D21" s="93"/>
      <c r="E21" s="93"/>
      <c r="F21" s="93"/>
      <c r="G21" s="93"/>
      <c r="H21" s="93"/>
      <c r="I21" s="38" t="str">
        <f>IF(((I20="")*AND(N14&gt;44)),"X","")</f>
        <v/>
      </c>
      <c r="J21" s="97">
        <f>IF(I21="X",150,0)</f>
        <v>0</v>
      </c>
      <c r="K21" s="98"/>
      <c r="L21" s="99"/>
      <c r="O21" s="12">
        <f>L26-J25</f>
        <v>0</v>
      </c>
      <c r="P21" s="55" t="s">
        <v>49</v>
      </c>
    </row>
    <row r="22" spans="3:27" ht="18" customHeight="1" thickBot="1" x14ac:dyDescent="0.3">
      <c r="C22" s="103"/>
      <c r="D22" s="104"/>
      <c r="E22" s="104"/>
      <c r="F22" s="104"/>
      <c r="G22" s="104"/>
      <c r="H22" s="104"/>
      <c r="I22" s="105"/>
      <c r="J22" s="100"/>
      <c r="K22" s="101"/>
      <c r="L22" s="102"/>
      <c r="O22" t="s">
        <v>52</v>
      </c>
    </row>
    <row r="23" spans="3:27" ht="18" customHeight="1" thickBot="1" x14ac:dyDescent="0.3">
      <c r="C23" s="64" t="s">
        <v>40</v>
      </c>
      <c r="D23" s="65"/>
      <c r="E23" s="65"/>
      <c r="F23" s="65"/>
      <c r="G23" s="65"/>
      <c r="H23" s="65"/>
      <c r="I23" s="66"/>
      <c r="J23" s="87">
        <f>(SUM(L14:L17)-(SUM(J20:L21))+(J22:L22))</f>
        <v>0</v>
      </c>
      <c r="K23" s="88"/>
      <c r="L23" s="89"/>
      <c r="O23" s="56" t="s">
        <v>50</v>
      </c>
      <c r="P23" s="55"/>
    </row>
    <row r="24" spans="3:27" ht="18" customHeight="1" thickBot="1" x14ac:dyDescent="0.3">
      <c r="C24" s="64" t="s">
        <v>33</v>
      </c>
      <c r="D24" s="65"/>
      <c r="E24" s="65"/>
      <c r="F24" s="65"/>
      <c r="G24" s="65"/>
      <c r="H24" s="65"/>
      <c r="I24" s="66"/>
      <c r="J24" s="87">
        <f>SUM(M14:M17)</f>
        <v>0</v>
      </c>
      <c r="K24" s="88"/>
      <c r="L24" s="89"/>
      <c r="O24" s="12">
        <f>J28-J25</f>
        <v>0</v>
      </c>
    </row>
    <row r="25" spans="3:27" ht="18" customHeight="1" thickBot="1" x14ac:dyDescent="0.3">
      <c r="C25" s="64" t="s">
        <v>34</v>
      </c>
      <c r="D25" s="65"/>
      <c r="E25" s="65"/>
      <c r="F25" s="65"/>
      <c r="G25" s="65"/>
      <c r="H25" s="65"/>
      <c r="I25" s="66"/>
      <c r="J25" s="67">
        <f>IF(P6&gt;1,75,50)</f>
        <v>50</v>
      </c>
      <c r="K25" s="68"/>
      <c r="L25" s="69"/>
      <c r="O25" s="12" t="s">
        <v>52</v>
      </c>
    </row>
    <row r="26" spans="3:27" ht="18" customHeight="1" thickBot="1" x14ac:dyDescent="0.3">
      <c r="C26" s="64" t="s">
        <v>43</v>
      </c>
      <c r="D26" s="65"/>
      <c r="E26" s="65"/>
      <c r="F26" s="65"/>
      <c r="G26" s="65"/>
      <c r="H26" s="65"/>
      <c r="I26" s="66"/>
      <c r="J26" s="27"/>
      <c r="K26" s="28"/>
      <c r="L26" s="29">
        <f>SUM(J23:L25)</f>
        <v>50</v>
      </c>
      <c r="O26" s="71" t="s">
        <v>13</v>
      </c>
      <c r="P26" s="71"/>
    </row>
    <row r="27" spans="3:27" ht="16.5" customHeight="1" thickBot="1" x14ac:dyDescent="0.3">
      <c r="C27" s="64" t="s">
        <v>48</v>
      </c>
      <c r="D27" s="65"/>
      <c r="E27" s="65"/>
      <c r="F27" s="65"/>
      <c r="G27" s="65"/>
      <c r="H27" s="65"/>
      <c r="I27" s="66"/>
      <c r="J27" s="61">
        <f>200*P6</f>
        <v>0</v>
      </c>
      <c r="K27" s="62"/>
      <c r="L27" s="63"/>
      <c r="O27" s="5">
        <f>J28/2</f>
        <v>25</v>
      </c>
    </row>
    <row r="28" spans="3:27" ht="15.75" thickBot="1" x14ac:dyDescent="0.3">
      <c r="C28" s="64" t="s">
        <v>32</v>
      </c>
      <c r="D28" s="65"/>
      <c r="E28" s="65"/>
      <c r="F28" s="65"/>
      <c r="G28" s="65"/>
      <c r="H28" s="65"/>
      <c r="I28" s="66"/>
      <c r="J28" s="87">
        <f>L26-J27</f>
        <v>50</v>
      </c>
      <c r="K28" s="88"/>
      <c r="L28" s="89"/>
      <c r="O28" s="71" t="s">
        <v>14</v>
      </c>
      <c r="P28" s="71"/>
    </row>
    <row r="29" spans="3:27" x14ac:dyDescent="0.25">
      <c r="C29" s="59">
        <v>250110</v>
      </c>
      <c r="O29" s="5">
        <f>J28/2</f>
        <v>25</v>
      </c>
    </row>
    <row r="30" spans="3:27" ht="153.75" customHeight="1" x14ac:dyDescent="0.25">
      <c r="C30" s="60" t="s">
        <v>31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3:27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</row>
  </sheetData>
  <sheetProtection algorithmName="SHA-512" hashValue="dJcWsJPWAjKOx8s7opkP4X5rNo46t8gL0qj1CMqFHD0TBsDYeI8LuQTH7XWPce8moEVcpueaGRQezothrSWtYQ==" saltValue="RSFI2smitSrANSohlgSmew==" spinCount="100000" sheet="1" objects="1" scenarios="1" selectLockedCells="1"/>
  <mergeCells count="34">
    <mergeCell ref="A1:B2"/>
    <mergeCell ref="J24:L24"/>
    <mergeCell ref="J28:L28"/>
    <mergeCell ref="C20:H20"/>
    <mergeCell ref="C21:H21"/>
    <mergeCell ref="C19:H19"/>
    <mergeCell ref="J19:L19"/>
    <mergeCell ref="J20:L20"/>
    <mergeCell ref="J21:L21"/>
    <mergeCell ref="J22:L22"/>
    <mergeCell ref="J23:L23"/>
    <mergeCell ref="C22:I22"/>
    <mergeCell ref="C15:J15"/>
    <mergeCell ref="J1:N1"/>
    <mergeCell ref="D1:I1"/>
    <mergeCell ref="C28:I28"/>
    <mergeCell ref="C17:J17"/>
    <mergeCell ref="C16:J16"/>
    <mergeCell ref="P4:P5"/>
    <mergeCell ref="O2:O3"/>
    <mergeCell ref="P2:P3"/>
    <mergeCell ref="O4:O5"/>
    <mergeCell ref="C1:C2"/>
    <mergeCell ref="C30:M30"/>
    <mergeCell ref="J27:L27"/>
    <mergeCell ref="C27:I27"/>
    <mergeCell ref="J25:L25"/>
    <mergeCell ref="N19:P19"/>
    <mergeCell ref="O26:P26"/>
    <mergeCell ref="O28:P28"/>
    <mergeCell ref="C26:I26"/>
    <mergeCell ref="C23:I23"/>
    <mergeCell ref="C24:I24"/>
    <mergeCell ref="C25:I25"/>
  </mergeCells>
  <pageMargins left="0.45" right="0.45" top="0.5" bottom="0.5" header="0.3" footer="0.3"/>
  <pageSetup scale="87" orientation="landscape" r:id="rId1"/>
  <headerFooter>
    <oddHeader>&amp;C&amp;"-,Bold"&amp;14 2024  Camp Fun and Fit Registration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H5" sqref="H5"/>
    </sheetView>
  </sheetViews>
  <sheetFormatPr defaultRowHeight="15" x14ac:dyDescent="0.25"/>
  <cols>
    <col min="1" max="1" width="3.42578125" customWidth="1"/>
    <col min="2" max="2" width="5.85546875" customWidth="1"/>
    <col min="3" max="3" width="28.140625" customWidth="1"/>
    <col min="4" max="4" width="5.5703125" customWidth="1"/>
    <col min="5" max="5" width="5.28515625" customWidth="1"/>
    <col min="6" max="6" width="4.85546875" customWidth="1"/>
    <col min="7" max="7" width="4.42578125" customWidth="1"/>
    <col min="8" max="8" width="4.28515625" customWidth="1"/>
    <col min="9" max="9" width="4.5703125" customWidth="1"/>
    <col min="10" max="10" width="5.140625" customWidth="1"/>
    <col min="11" max="11" width="5.28515625" customWidth="1"/>
    <col min="12" max="12" width="9.42578125" customWidth="1"/>
    <col min="13" max="13" width="8.5703125" customWidth="1"/>
    <col min="14" max="14" width="4.7109375" customWidth="1"/>
    <col min="15" max="15" width="12.28515625" customWidth="1"/>
    <col min="16" max="16" width="15" customWidth="1"/>
    <col min="17" max="17" width="10.7109375" style="15" hidden="1" customWidth="1"/>
    <col min="18" max="18" width="7.5703125" style="30" hidden="1" customWidth="1"/>
    <col min="19" max="19" width="6.140625" style="30" hidden="1" customWidth="1"/>
    <col min="20" max="20" width="5.28515625" style="30" hidden="1" customWidth="1"/>
    <col min="21" max="21" width="4.42578125" style="30" hidden="1" customWidth="1"/>
    <col min="22" max="22" width="5.85546875" style="30" hidden="1" customWidth="1"/>
    <col min="23" max="23" width="7.7109375" style="30" hidden="1" customWidth="1"/>
    <col min="24" max="24" width="6.85546875" style="30" hidden="1" customWidth="1"/>
    <col min="25" max="25" width="7.5703125" style="15" hidden="1" customWidth="1"/>
    <col min="26" max="26" width="9.140625" style="15" customWidth="1"/>
  </cols>
  <sheetData>
    <row r="1" spans="1:24" ht="24" customHeight="1" thickBot="1" x14ac:dyDescent="0.3">
      <c r="A1" s="83" t="s">
        <v>12</v>
      </c>
      <c r="B1" s="84"/>
      <c r="C1" s="81" t="s">
        <v>0</v>
      </c>
      <c r="D1" s="108" t="s">
        <v>1</v>
      </c>
      <c r="E1" s="109"/>
      <c r="F1" s="109"/>
      <c r="G1" s="109"/>
      <c r="H1" s="109"/>
      <c r="I1" s="110"/>
      <c r="J1" s="106" t="s">
        <v>21</v>
      </c>
      <c r="K1" s="107"/>
      <c r="L1" s="107"/>
      <c r="M1" s="107"/>
      <c r="N1" s="107"/>
      <c r="O1" s="49" t="s">
        <v>24</v>
      </c>
      <c r="P1" s="40"/>
      <c r="R1" s="16" t="s">
        <v>2</v>
      </c>
      <c r="S1" s="16"/>
      <c r="T1" s="16"/>
      <c r="U1" s="16" t="s">
        <v>7</v>
      </c>
      <c r="V1" s="16" t="s">
        <v>9</v>
      </c>
      <c r="W1" s="16"/>
      <c r="X1" s="16"/>
    </row>
    <row r="2" spans="1:24" ht="39" customHeight="1" thickBot="1" x14ac:dyDescent="0.3">
      <c r="A2" s="85"/>
      <c r="B2" s="86"/>
      <c r="C2" s="82"/>
      <c r="D2" s="1" t="s">
        <v>6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5</v>
      </c>
      <c r="J2" s="18" t="s">
        <v>8</v>
      </c>
      <c r="K2" s="18" t="s">
        <v>20</v>
      </c>
      <c r="L2" s="19" t="s">
        <v>2</v>
      </c>
      <c r="M2" s="20" t="s">
        <v>3</v>
      </c>
      <c r="N2" s="21" t="s">
        <v>23</v>
      </c>
      <c r="O2" s="78" t="s">
        <v>42</v>
      </c>
      <c r="P2" s="111"/>
      <c r="R2" s="41" t="s">
        <v>23</v>
      </c>
      <c r="S2" s="42" t="s">
        <v>28</v>
      </c>
      <c r="T2" s="16"/>
      <c r="U2" s="16"/>
      <c r="V2" s="43" t="s">
        <v>10</v>
      </c>
      <c r="W2" s="43" t="s">
        <v>22</v>
      </c>
      <c r="X2" s="43" t="s">
        <v>11</v>
      </c>
    </row>
    <row r="3" spans="1:24" ht="20.100000000000001" customHeight="1" thickBot="1" x14ac:dyDescent="0.3">
      <c r="A3" s="9">
        <v>1</v>
      </c>
      <c r="B3" s="10">
        <v>45093</v>
      </c>
      <c r="C3" s="8" t="s">
        <v>25</v>
      </c>
      <c r="D3" s="13"/>
      <c r="E3" s="14"/>
      <c r="F3" s="14"/>
      <c r="G3" s="14"/>
      <c r="H3" s="14"/>
      <c r="I3" s="14"/>
      <c r="J3" s="18" t="str">
        <f>IF(AND(N3&lt;5,I3="X"),"X","")</f>
        <v/>
      </c>
      <c r="K3" s="18" t="str">
        <f>IF(N3=5,"X","")</f>
        <v/>
      </c>
      <c r="L3" s="22">
        <f>VLOOKUP(N3,$R$3:$S$8,2)</f>
        <v>0</v>
      </c>
      <c r="M3" s="23">
        <f>IF(J3="X",VLOOKUP(A3,$V$3:$X$13,2),IF(K3="X",VLOOKUP(A3,$V$3:$X$13,3),0))</f>
        <v>0</v>
      </c>
      <c r="N3" s="24">
        <f t="shared" ref="N3:N13" si="0">COUNTIF(E3:I3,"&lt;&gt;")</f>
        <v>0</v>
      </c>
      <c r="O3" s="78"/>
      <c r="P3" s="112"/>
      <c r="R3" s="44">
        <v>0</v>
      </c>
      <c r="S3" s="45">
        <v>0</v>
      </c>
      <c r="T3" s="16"/>
      <c r="U3" s="16"/>
      <c r="V3" s="45">
        <v>1</v>
      </c>
      <c r="W3" s="45">
        <v>30</v>
      </c>
      <c r="X3" s="45">
        <v>20</v>
      </c>
    </row>
    <row r="4" spans="1:24" ht="20.100000000000001" customHeight="1" thickBot="1" x14ac:dyDescent="0.3">
      <c r="A4" s="9">
        <v>2</v>
      </c>
      <c r="B4" s="10">
        <f>B3+7</f>
        <v>45100</v>
      </c>
      <c r="C4" s="8" t="s">
        <v>53</v>
      </c>
      <c r="D4" s="13"/>
      <c r="E4" s="14"/>
      <c r="F4" s="14"/>
      <c r="G4" s="14"/>
      <c r="H4" s="14"/>
      <c r="I4" s="14"/>
      <c r="J4" s="18" t="str">
        <f>IF(AND(N4&lt;5,I4="X"),"X","")</f>
        <v/>
      </c>
      <c r="K4" s="18" t="str">
        <f t="shared" ref="K4:K12" si="1">IF(N4=5,"X","")</f>
        <v/>
      </c>
      <c r="L4" s="22">
        <f t="shared" ref="L4:L13" si="2">VLOOKUP(N4,$R$3:$S$8,2)</f>
        <v>0</v>
      </c>
      <c r="M4" s="23">
        <f t="shared" ref="M4:M13" si="3">IF(J4="X",VLOOKUP(A4,$V$3:$X$13,2),IF(K4="X",VLOOKUP(A4,$V$3:$X$13,3),0))</f>
        <v>0</v>
      </c>
      <c r="N4" s="24">
        <f t="shared" si="0"/>
        <v>0</v>
      </c>
      <c r="O4" s="124"/>
      <c r="P4" s="125"/>
      <c r="R4" s="44">
        <v>1</v>
      </c>
      <c r="S4" s="45">
        <v>170</v>
      </c>
      <c r="T4" s="16">
        <f t="shared" ref="T4:T8" si="4">S4/R4</f>
        <v>170</v>
      </c>
      <c r="U4" s="16"/>
      <c r="V4" s="45">
        <v>2</v>
      </c>
      <c r="W4" s="45">
        <v>40</v>
      </c>
      <c r="X4" s="45">
        <v>30</v>
      </c>
    </row>
    <row r="5" spans="1:24" ht="20.100000000000001" customHeight="1" thickBot="1" x14ac:dyDescent="0.3">
      <c r="A5" s="9">
        <v>3</v>
      </c>
      <c r="B5" s="10">
        <f t="shared" ref="B5:B13" si="5">B4+7</f>
        <v>45107</v>
      </c>
      <c r="C5" s="8" t="s">
        <v>30</v>
      </c>
      <c r="D5" s="13"/>
      <c r="E5" s="14"/>
      <c r="F5" s="14"/>
      <c r="G5" s="14"/>
      <c r="H5" s="14"/>
      <c r="I5" s="36"/>
      <c r="J5" s="18" t="str">
        <f t="shared" ref="J5:J12" si="6">IF(AND(N5&lt;5,I5="X"),"X","")</f>
        <v/>
      </c>
      <c r="K5" s="18" t="str">
        <f>IF(N5=3,"X","")</f>
        <v/>
      </c>
      <c r="L5" s="22">
        <f t="shared" si="2"/>
        <v>0</v>
      </c>
      <c r="M5" s="23">
        <f t="shared" si="3"/>
        <v>0</v>
      </c>
      <c r="N5" s="24">
        <f t="shared" si="0"/>
        <v>0</v>
      </c>
      <c r="O5" s="124"/>
      <c r="P5" s="125"/>
      <c r="R5" s="44">
        <v>2</v>
      </c>
      <c r="S5" s="45">
        <v>170</v>
      </c>
      <c r="T5" s="16">
        <f t="shared" si="4"/>
        <v>85</v>
      </c>
      <c r="U5" s="16"/>
      <c r="V5" s="45">
        <v>3</v>
      </c>
      <c r="W5" s="45">
        <v>0</v>
      </c>
      <c r="X5" s="45">
        <v>0</v>
      </c>
    </row>
    <row r="6" spans="1:24" ht="20.100000000000001" customHeight="1" thickBot="1" x14ac:dyDescent="0.3">
      <c r="A6" s="9">
        <v>4</v>
      </c>
      <c r="B6" s="10">
        <f t="shared" si="5"/>
        <v>45114</v>
      </c>
      <c r="C6" s="8" t="s">
        <v>54</v>
      </c>
      <c r="D6" s="13"/>
      <c r="E6" s="14"/>
      <c r="F6" s="14"/>
      <c r="G6" s="14"/>
      <c r="H6" s="14"/>
      <c r="I6" s="14"/>
      <c r="J6" s="18" t="str">
        <f t="shared" si="6"/>
        <v/>
      </c>
      <c r="K6" s="18" t="str">
        <f t="shared" si="1"/>
        <v/>
      </c>
      <c r="L6" s="22">
        <f t="shared" si="2"/>
        <v>0</v>
      </c>
      <c r="M6" s="23">
        <f t="shared" si="3"/>
        <v>0</v>
      </c>
      <c r="N6" s="24">
        <f t="shared" si="0"/>
        <v>0</v>
      </c>
      <c r="O6" s="32"/>
      <c r="P6" s="11"/>
      <c r="R6" s="44">
        <v>3</v>
      </c>
      <c r="S6" s="45">
        <v>225</v>
      </c>
      <c r="T6" s="16">
        <f t="shared" si="4"/>
        <v>75</v>
      </c>
      <c r="U6" s="16"/>
      <c r="V6" s="45">
        <v>4</v>
      </c>
      <c r="W6" s="45">
        <v>25</v>
      </c>
      <c r="X6" s="45">
        <v>15</v>
      </c>
    </row>
    <row r="7" spans="1:24" ht="20.100000000000001" customHeight="1" thickBot="1" x14ac:dyDescent="0.3">
      <c r="A7" s="9">
        <v>5</v>
      </c>
      <c r="B7" s="10">
        <f t="shared" si="5"/>
        <v>45121</v>
      </c>
      <c r="C7" s="8" t="s">
        <v>55</v>
      </c>
      <c r="D7" s="13"/>
      <c r="E7" s="14"/>
      <c r="F7" s="14"/>
      <c r="G7" s="14"/>
      <c r="H7" s="14"/>
      <c r="I7" s="14"/>
      <c r="J7" s="18" t="str">
        <f t="shared" si="6"/>
        <v/>
      </c>
      <c r="K7" s="18" t="str">
        <f t="shared" si="1"/>
        <v/>
      </c>
      <c r="L7" s="22">
        <f t="shared" si="2"/>
        <v>0</v>
      </c>
      <c r="M7" s="23">
        <f t="shared" si="3"/>
        <v>0</v>
      </c>
      <c r="N7" s="24">
        <f t="shared" si="0"/>
        <v>0</v>
      </c>
      <c r="R7" s="44">
        <v>4</v>
      </c>
      <c r="S7" s="45">
        <v>285</v>
      </c>
      <c r="T7" s="16">
        <f t="shared" si="4"/>
        <v>71.25</v>
      </c>
      <c r="U7" s="16"/>
      <c r="V7" s="45">
        <v>5</v>
      </c>
      <c r="W7" s="45">
        <v>50</v>
      </c>
      <c r="X7" s="45">
        <v>40</v>
      </c>
    </row>
    <row r="8" spans="1:24" ht="20.25" customHeight="1" thickBot="1" x14ac:dyDescent="0.3">
      <c r="A8" s="9">
        <v>6</v>
      </c>
      <c r="B8" s="10">
        <f t="shared" si="5"/>
        <v>45128</v>
      </c>
      <c r="C8" s="8" t="s">
        <v>26</v>
      </c>
      <c r="D8" s="13"/>
      <c r="E8" s="14"/>
      <c r="F8" s="14"/>
      <c r="G8" s="14"/>
      <c r="H8" s="14"/>
      <c r="I8" s="14"/>
      <c r="J8" s="18" t="str">
        <f t="shared" si="6"/>
        <v/>
      </c>
      <c r="K8" s="18" t="str">
        <f t="shared" si="1"/>
        <v/>
      </c>
      <c r="L8" s="22">
        <f t="shared" si="2"/>
        <v>0</v>
      </c>
      <c r="M8" s="23">
        <f t="shared" si="3"/>
        <v>0</v>
      </c>
      <c r="N8" s="24">
        <f t="shared" si="0"/>
        <v>0</v>
      </c>
      <c r="R8" s="44">
        <v>5</v>
      </c>
      <c r="S8" s="45">
        <v>310</v>
      </c>
      <c r="T8" s="16">
        <f t="shared" si="4"/>
        <v>62</v>
      </c>
      <c r="U8" s="16"/>
      <c r="V8" s="45">
        <v>6</v>
      </c>
      <c r="W8" s="45">
        <v>65</v>
      </c>
      <c r="X8" s="45">
        <v>50</v>
      </c>
    </row>
    <row r="9" spans="1:24" ht="20.100000000000001" customHeight="1" thickBot="1" x14ac:dyDescent="0.3">
      <c r="A9" s="9">
        <v>7</v>
      </c>
      <c r="B9" s="10">
        <f t="shared" si="5"/>
        <v>45135</v>
      </c>
      <c r="C9" s="8" t="s">
        <v>56</v>
      </c>
      <c r="D9" s="13"/>
      <c r="E9" s="14"/>
      <c r="F9" s="14"/>
      <c r="G9" s="14"/>
      <c r="H9" s="14"/>
      <c r="I9" s="14"/>
      <c r="J9" s="18" t="str">
        <f>IF(AND(N9&lt;5,H9="X"),"X","")</f>
        <v/>
      </c>
      <c r="K9" s="18" t="str">
        <f t="shared" si="1"/>
        <v/>
      </c>
      <c r="L9" s="22">
        <f t="shared" si="2"/>
        <v>0</v>
      </c>
      <c r="M9" s="23">
        <f t="shared" si="3"/>
        <v>0</v>
      </c>
      <c r="N9" s="24">
        <f t="shared" si="0"/>
        <v>0</v>
      </c>
      <c r="O9" s="114"/>
      <c r="P9" s="115"/>
      <c r="R9" s="16"/>
      <c r="S9" s="16"/>
      <c r="T9" s="16"/>
      <c r="U9" s="16"/>
      <c r="V9" s="45">
        <v>7</v>
      </c>
      <c r="W9" s="45">
        <v>20</v>
      </c>
      <c r="X9" s="45">
        <v>15</v>
      </c>
    </row>
    <row r="10" spans="1:24" ht="20.100000000000001" customHeight="1" thickBot="1" x14ac:dyDescent="0.3">
      <c r="A10" s="9">
        <v>8</v>
      </c>
      <c r="B10" s="10">
        <f t="shared" si="5"/>
        <v>45142</v>
      </c>
      <c r="C10" s="8" t="s">
        <v>57</v>
      </c>
      <c r="D10" s="13"/>
      <c r="E10" s="14"/>
      <c r="F10" s="14"/>
      <c r="G10" s="14"/>
      <c r="H10" s="14"/>
      <c r="I10" s="14"/>
      <c r="J10" s="18" t="str">
        <f t="shared" si="6"/>
        <v/>
      </c>
      <c r="K10" s="18" t="str">
        <f t="shared" si="1"/>
        <v/>
      </c>
      <c r="L10" s="22">
        <f t="shared" si="2"/>
        <v>0</v>
      </c>
      <c r="M10" s="23">
        <f t="shared" si="3"/>
        <v>0</v>
      </c>
      <c r="N10" s="24">
        <f t="shared" si="0"/>
        <v>0</v>
      </c>
      <c r="R10" s="16"/>
      <c r="S10" s="16"/>
      <c r="T10" s="16"/>
      <c r="U10" s="16"/>
      <c r="V10" s="45">
        <v>8</v>
      </c>
      <c r="W10" s="45">
        <v>50</v>
      </c>
      <c r="X10" s="45">
        <v>40</v>
      </c>
    </row>
    <row r="11" spans="1:24" ht="20.100000000000001" customHeight="1" thickBot="1" x14ac:dyDescent="0.3">
      <c r="A11" s="9">
        <v>9</v>
      </c>
      <c r="B11" s="10">
        <f t="shared" si="5"/>
        <v>45149</v>
      </c>
      <c r="C11" s="8" t="s">
        <v>58</v>
      </c>
      <c r="D11" s="13"/>
      <c r="E11" s="14"/>
      <c r="F11" s="14"/>
      <c r="G11" s="14"/>
      <c r="H11" s="14"/>
      <c r="I11" s="14"/>
      <c r="J11" s="18" t="str">
        <f t="shared" si="6"/>
        <v/>
      </c>
      <c r="K11" s="18" t="str">
        <f t="shared" si="1"/>
        <v/>
      </c>
      <c r="L11" s="22">
        <f t="shared" si="2"/>
        <v>0</v>
      </c>
      <c r="M11" s="23">
        <f t="shared" si="3"/>
        <v>0</v>
      </c>
      <c r="N11" s="24">
        <f t="shared" si="0"/>
        <v>0</v>
      </c>
      <c r="R11" s="16"/>
      <c r="S11" s="16"/>
      <c r="T11" s="16"/>
      <c r="U11" s="16"/>
      <c r="V11" s="45">
        <v>9</v>
      </c>
      <c r="W11" s="45">
        <v>15</v>
      </c>
      <c r="X11" s="45">
        <v>5</v>
      </c>
    </row>
    <row r="12" spans="1:24" ht="20.100000000000001" customHeight="1" thickBot="1" x14ac:dyDescent="0.3">
      <c r="A12" s="9">
        <v>10</v>
      </c>
      <c r="B12" s="10">
        <f t="shared" si="5"/>
        <v>45156</v>
      </c>
      <c r="C12" s="8" t="s">
        <v>59</v>
      </c>
      <c r="D12" s="13"/>
      <c r="E12" s="14"/>
      <c r="F12" s="14"/>
      <c r="G12" s="14"/>
      <c r="H12" s="14"/>
      <c r="I12" s="14"/>
      <c r="J12" s="18" t="str">
        <f t="shared" si="6"/>
        <v/>
      </c>
      <c r="K12" s="18" t="str">
        <f t="shared" si="1"/>
        <v/>
      </c>
      <c r="L12" s="22">
        <f t="shared" si="2"/>
        <v>0</v>
      </c>
      <c r="M12" s="23">
        <f t="shared" si="3"/>
        <v>0</v>
      </c>
      <c r="N12" s="24">
        <f t="shared" si="0"/>
        <v>0</v>
      </c>
      <c r="R12" s="16"/>
      <c r="S12" s="16"/>
      <c r="T12" s="16"/>
      <c r="U12" s="16"/>
      <c r="V12" s="45">
        <v>10</v>
      </c>
      <c r="W12" s="45">
        <v>25</v>
      </c>
      <c r="X12" s="45">
        <v>10</v>
      </c>
    </row>
    <row r="13" spans="1:24" ht="20.100000000000001" customHeight="1" thickBot="1" x14ac:dyDescent="0.3">
      <c r="A13" s="9">
        <v>11</v>
      </c>
      <c r="B13" s="10">
        <f t="shared" si="5"/>
        <v>45163</v>
      </c>
      <c r="C13" s="8" t="s">
        <v>27</v>
      </c>
      <c r="D13" s="13"/>
      <c r="E13" s="14"/>
      <c r="F13" s="14"/>
      <c r="G13" s="14"/>
      <c r="H13" s="14"/>
      <c r="I13" s="36"/>
      <c r="J13" s="18" t="str">
        <f>IF(AND(N13&lt;4,H13="X"),"X","")</f>
        <v/>
      </c>
      <c r="K13" s="18" t="str">
        <f>IF(N13=4,"X","")</f>
        <v/>
      </c>
      <c r="L13" s="22">
        <f t="shared" si="2"/>
        <v>0</v>
      </c>
      <c r="M13" s="23">
        <f t="shared" si="3"/>
        <v>0</v>
      </c>
      <c r="N13" s="24">
        <f t="shared" si="0"/>
        <v>0</v>
      </c>
      <c r="R13" s="16"/>
      <c r="S13" s="16"/>
      <c r="T13" s="16"/>
      <c r="U13" s="16"/>
      <c r="V13" s="45">
        <v>11</v>
      </c>
      <c r="W13" s="45">
        <v>15</v>
      </c>
      <c r="X13" s="45">
        <v>10</v>
      </c>
    </row>
    <row r="14" spans="1:24" x14ac:dyDescent="0.25">
      <c r="A14" s="7"/>
      <c r="B14" s="2"/>
      <c r="C14" s="2"/>
      <c r="D14" s="2"/>
      <c r="E14" s="2"/>
      <c r="F14" s="2"/>
      <c r="G14" s="2"/>
      <c r="H14" s="2"/>
      <c r="I14" s="2"/>
      <c r="J14" s="25"/>
      <c r="K14" s="25"/>
      <c r="L14" s="34">
        <f>SUM(L3:L13)</f>
        <v>0</v>
      </c>
      <c r="M14" s="35">
        <f>SUM(M3:M13)</f>
        <v>0</v>
      </c>
      <c r="N14" s="26">
        <f>SUM(N3:N13)</f>
        <v>0</v>
      </c>
      <c r="R14" s="16"/>
      <c r="S14" s="16"/>
      <c r="T14" s="16"/>
      <c r="U14" s="16"/>
      <c r="V14" s="16"/>
      <c r="W14" s="16"/>
      <c r="X14" s="16"/>
    </row>
    <row r="15" spans="1:24" x14ac:dyDescent="0.25">
      <c r="R15" s="16"/>
      <c r="S15" s="16"/>
      <c r="T15" s="16"/>
      <c r="U15" s="16"/>
      <c r="V15" s="16"/>
      <c r="W15" s="16"/>
      <c r="X15" s="16"/>
    </row>
    <row r="16" spans="1:24" ht="153.75" customHeight="1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R16" s="16"/>
      <c r="S16" s="16"/>
      <c r="T16" s="16"/>
      <c r="U16" s="16"/>
      <c r="V16" s="16"/>
      <c r="W16" s="16"/>
      <c r="X16" s="16"/>
    </row>
    <row r="17" spans="3:24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R17" s="16"/>
      <c r="S17" s="16"/>
      <c r="T17" s="16"/>
      <c r="U17" s="16"/>
      <c r="V17" s="16"/>
      <c r="W17" s="16"/>
      <c r="X17" s="16"/>
    </row>
    <row r="18" spans="3:24" x14ac:dyDescent="0.25">
      <c r="R18" s="16"/>
      <c r="S18" s="16"/>
      <c r="T18" s="16"/>
      <c r="U18" s="16"/>
      <c r="V18" s="16"/>
      <c r="W18" s="16"/>
      <c r="X18" s="16"/>
    </row>
    <row r="19" spans="3:24" x14ac:dyDescent="0.25">
      <c r="R19" s="16"/>
      <c r="S19" s="16"/>
      <c r="T19" s="16"/>
      <c r="U19" s="16"/>
      <c r="V19" s="16"/>
      <c r="W19" s="16"/>
      <c r="X19" s="16"/>
    </row>
    <row r="20" spans="3:24" x14ac:dyDescent="0.25">
      <c r="R20" s="16"/>
      <c r="S20" s="16"/>
      <c r="T20" s="16"/>
      <c r="U20" s="16"/>
      <c r="V20" s="16"/>
      <c r="W20" s="16"/>
      <c r="X20" s="16"/>
    </row>
    <row r="21" spans="3:24" x14ac:dyDescent="0.25">
      <c r="R21" s="16"/>
      <c r="S21" s="16"/>
      <c r="T21" s="16"/>
      <c r="U21" s="16"/>
      <c r="V21" s="16"/>
      <c r="W21" s="16"/>
      <c r="X21" s="16"/>
    </row>
    <row r="22" spans="3:24" x14ac:dyDescent="0.25">
      <c r="R22" s="16"/>
      <c r="S22" s="16"/>
      <c r="T22" s="16"/>
      <c r="U22" s="16"/>
      <c r="V22" s="16"/>
      <c r="W22" s="16"/>
      <c r="X22" s="16"/>
    </row>
    <row r="23" spans="3:24" x14ac:dyDescent="0.25">
      <c r="R23" s="16"/>
      <c r="S23" s="16"/>
      <c r="T23" s="16"/>
      <c r="U23" s="16"/>
      <c r="V23" s="16"/>
      <c r="W23" s="16"/>
      <c r="X23" s="16"/>
    </row>
  </sheetData>
  <sheetProtection algorithmName="SHA-512" hashValue="yEKDwnCdSxh/etRTAf5gRhul51+RTzkIbSlPYODuLab8AeLK8i7KzpVhwhhIiYQCSZ0auaV+9t4GBf0HwxoHfg==" saltValue="p5Qau7z1wbK7aR5s+Jtqdg==" spinCount="100000" sheet="1" objects="1" scenarios="1" selectLockedCells="1"/>
  <mergeCells count="9">
    <mergeCell ref="C16:M16"/>
    <mergeCell ref="O4:O5"/>
    <mergeCell ref="P4:P5"/>
    <mergeCell ref="A1:B2"/>
    <mergeCell ref="C1:C2"/>
    <mergeCell ref="D1:I1"/>
    <mergeCell ref="J1:N1"/>
    <mergeCell ref="O2:O3"/>
    <mergeCell ref="P2:P3"/>
  </mergeCells>
  <pageMargins left="0.45" right="0.45" top="0.5" bottom="0.5" header="0.3" footer="0.3"/>
  <pageSetup scale="93" orientation="landscape" r:id="rId1"/>
  <headerFooter>
    <oddHeader>&amp;C&amp;"-,Bold"&amp;14 2024  Camp Fun and Fit Registration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1" sqref="P1"/>
    </sheetView>
  </sheetViews>
  <sheetFormatPr defaultRowHeight="15" x14ac:dyDescent="0.25"/>
  <cols>
    <col min="1" max="1" width="3.42578125" customWidth="1"/>
    <col min="2" max="2" width="5.85546875" customWidth="1"/>
    <col min="3" max="3" width="28.140625" customWidth="1"/>
    <col min="4" max="4" width="5.5703125" customWidth="1"/>
    <col min="5" max="5" width="5.28515625" customWidth="1"/>
    <col min="6" max="6" width="4.85546875" customWidth="1"/>
    <col min="7" max="7" width="4.42578125" customWidth="1"/>
    <col min="8" max="8" width="4.28515625" customWidth="1"/>
    <col min="9" max="9" width="4.5703125" customWidth="1"/>
    <col min="10" max="10" width="5.140625" customWidth="1"/>
    <col min="11" max="11" width="5.28515625" customWidth="1"/>
    <col min="12" max="12" width="9.42578125" customWidth="1"/>
    <col min="13" max="13" width="8.5703125" customWidth="1"/>
    <col min="14" max="14" width="4.7109375" customWidth="1"/>
    <col min="15" max="15" width="12.28515625" customWidth="1"/>
    <col min="16" max="16" width="15" customWidth="1"/>
    <col min="17" max="17" width="10.7109375" style="15" hidden="1" customWidth="1"/>
    <col min="18" max="18" width="7.5703125" style="30" hidden="1" customWidth="1"/>
    <col min="19" max="19" width="6.140625" style="30" hidden="1" customWidth="1"/>
    <col min="20" max="20" width="5.28515625" style="30" hidden="1" customWidth="1"/>
    <col min="21" max="21" width="4.42578125" style="30" hidden="1" customWidth="1"/>
    <col min="22" max="22" width="5.85546875" style="30" hidden="1" customWidth="1"/>
    <col min="23" max="23" width="7.7109375" style="30" hidden="1" customWidth="1"/>
    <col min="24" max="24" width="6.85546875" style="30" hidden="1" customWidth="1"/>
    <col min="25" max="25" width="7.5703125" style="15" hidden="1" customWidth="1"/>
    <col min="26" max="26" width="9.140625" style="15"/>
  </cols>
  <sheetData>
    <row r="1" spans="1:24" ht="24" customHeight="1" thickBot="1" x14ac:dyDescent="0.3">
      <c r="A1" s="83" t="s">
        <v>12</v>
      </c>
      <c r="B1" s="84"/>
      <c r="C1" s="81" t="s">
        <v>0</v>
      </c>
      <c r="D1" s="108" t="s">
        <v>1</v>
      </c>
      <c r="E1" s="109"/>
      <c r="F1" s="109"/>
      <c r="G1" s="109"/>
      <c r="H1" s="109"/>
      <c r="I1" s="110"/>
      <c r="J1" s="106" t="s">
        <v>21</v>
      </c>
      <c r="K1" s="107"/>
      <c r="L1" s="107"/>
      <c r="M1" s="107"/>
      <c r="N1" s="107"/>
      <c r="O1" s="49" t="s">
        <v>24</v>
      </c>
      <c r="P1" s="40"/>
      <c r="R1" s="16" t="s">
        <v>2</v>
      </c>
      <c r="S1" s="16"/>
      <c r="T1" s="16"/>
      <c r="U1" s="16" t="s">
        <v>7</v>
      </c>
      <c r="V1" s="16" t="s">
        <v>9</v>
      </c>
      <c r="W1" s="16"/>
      <c r="X1" s="16"/>
    </row>
    <row r="2" spans="1:24" ht="39" customHeight="1" thickBot="1" x14ac:dyDescent="0.3">
      <c r="A2" s="85"/>
      <c r="B2" s="86"/>
      <c r="C2" s="82"/>
      <c r="D2" s="1" t="s">
        <v>6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5</v>
      </c>
      <c r="J2" s="18" t="s">
        <v>8</v>
      </c>
      <c r="K2" s="18" t="s">
        <v>20</v>
      </c>
      <c r="L2" s="19" t="s">
        <v>2</v>
      </c>
      <c r="M2" s="20" t="s">
        <v>3</v>
      </c>
      <c r="N2" s="21" t="s">
        <v>23</v>
      </c>
      <c r="O2" s="78" t="s">
        <v>41</v>
      </c>
      <c r="P2" s="123"/>
      <c r="R2" s="41" t="s">
        <v>23</v>
      </c>
      <c r="S2" s="42" t="s">
        <v>28</v>
      </c>
      <c r="T2" s="16"/>
      <c r="U2" s="16"/>
      <c r="V2" s="43" t="s">
        <v>10</v>
      </c>
      <c r="W2" s="43" t="s">
        <v>22</v>
      </c>
      <c r="X2" s="43" t="s">
        <v>11</v>
      </c>
    </row>
    <row r="3" spans="1:24" ht="20.100000000000001" customHeight="1" thickBot="1" x14ac:dyDescent="0.3">
      <c r="A3" s="9">
        <v>1</v>
      </c>
      <c r="B3" s="10">
        <v>45093</v>
      </c>
      <c r="C3" s="8" t="s">
        <v>25</v>
      </c>
      <c r="D3" s="13"/>
      <c r="E3" s="14"/>
      <c r="F3" s="14"/>
      <c r="G3" s="14"/>
      <c r="H3" s="14"/>
      <c r="I3" s="14"/>
      <c r="J3" s="18" t="str">
        <f>IF(AND(N3&lt;5,I3="X"),"X","")</f>
        <v/>
      </c>
      <c r="K3" s="18" t="str">
        <f>IF(N3=5,"X","")</f>
        <v/>
      </c>
      <c r="L3" s="22">
        <f>VLOOKUP(N3,$R$3:$S$8,2)</f>
        <v>0</v>
      </c>
      <c r="M3" s="23">
        <f>IF(J3="X",VLOOKUP(A3,$V$3:$X$13,2),IF(K3="X",VLOOKUP(A3,$V$3:$X$13,3),0))</f>
        <v>0</v>
      </c>
      <c r="N3" s="24">
        <f t="shared" ref="N3:N13" si="0">COUNTIF(E3:I3,"&lt;&gt;")</f>
        <v>0</v>
      </c>
      <c r="O3" s="78"/>
      <c r="P3" s="123"/>
      <c r="R3" s="44">
        <v>0</v>
      </c>
      <c r="S3" s="45">
        <v>0</v>
      </c>
      <c r="T3" s="16"/>
      <c r="U3" s="16"/>
      <c r="V3" s="45">
        <v>1</v>
      </c>
      <c r="W3" s="45">
        <v>30</v>
      </c>
      <c r="X3" s="45">
        <v>20</v>
      </c>
    </row>
    <row r="4" spans="1:24" ht="20.100000000000001" customHeight="1" thickBot="1" x14ac:dyDescent="0.3">
      <c r="A4" s="9">
        <v>2</v>
      </c>
      <c r="B4" s="10">
        <f>B3+7</f>
        <v>45100</v>
      </c>
      <c r="C4" s="8" t="s">
        <v>53</v>
      </c>
      <c r="D4" s="13"/>
      <c r="E4" s="14"/>
      <c r="F4" s="14"/>
      <c r="G4" s="14"/>
      <c r="H4" s="14"/>
      <c r="I4" s="14"/>
      <c r="J4" s="18" t="str">
        <f>IF(AND(N4&lt;5,I4="X"),"X","")</f>
        <v/>
      </c>
      <c r="K4" s="18" t="str">
        <f t="shared" ref="K4:K12" si="1">IF(N4=5,"X","")</f>
        <v/>
      </c>
      <c r="L4" s="22">
        <f t="shared" ref="L4:L13" si="2">VLOOKUP(N4,$R$3:$S$8,2)</f>
        <v>0</v>
      </c>
      <c r="M4" s="23">
        <f t="shared" ref="M4:M13" si="3">IF(J4="X",VLOOKUP(A4,$V$3:$X$13,2),IF(K4="X",VLOOKUP(A4,$V$3:$X$13,3),0))</f>
        <v>0</v>
      </c>
      <c r="N4" s="51">
        <f t="shared" si="0"/>
        <v>0</v>
      </c>
      <c r="O4" s="116"/>
      <c r="P4" s="117"/>
      <c r="R4" s="44">
        <v>1</v>
      </c>
      <c r="S4" s="45">
        <v>170</v>
      </c>
      <c r="T4" s="16">
        <f t="shared" ref="T4:T8" si="4">S4/R4</f>
        <v>170</v>
      </c>
      <c r="U4" s="16"/>
      <c r="V4" s="45">
        <v>2</v>
      </c>
      <c r="W4" s="45">
        <v>40</v>
      </c>
      <c r="X4" s="45">
        <v>30</v>
      </c>
    </row>
    <row r="5" spans="1:24" ht="20.100000000000001" customHeight="1" thickBot="1" x14ac:dyDescent="0.3">
      <c r="A5" s="9">
        <v>3</v>
      </c>
      <c r="B5" s="10">
        <f t="shared" ref="B5:B13" si="5">B4+7</f>
        <v>45107</v>
      </c>
      <c r="C5" s="8" t="s">
        <v>30</v>
      </c>
      <c r="D5" s="13"/>
      <c r="E5" s="14"/>
      <c r="F5" s="14"/>
      <c r="G5" s="14"/>
      <c r="H5" s="14"/>
      <c r="I5" s="36"/>
      <c r="J5" s="18" t="str">
        <f t="shared" ref="J5:J12" si="6">IF(AND(N5&lt;5,I5="X"),"X","")</f>
        <v/>
      </c>
      <c r="K5" s="18" t="str">
        <f>IF(N5=3,"X","")</f>
        <v/>
      </c>
      <c r="L5" s="22">
        <f t="shared" si="2"/>
        <v>0</v>
      </c>
      <c r="M5" s="23">
        <f t="shared" si="3"/>
        <v>0</v>
      </c>
      <c r="N5" s="51">
        <f t="shared" si="0"/>
        <v>0</v>
      </c>
      <c r="O5" s="116"/>
      <c r="P5" s="117"/>
      <c r="R5" s="44">
        <v>2</v>
      </c>
      <c r="S5" s="45">
        <v>170</v>
      </c>
      <c r="T5" s="16">
        <f t="shared" si="4"/>
        <v>85</v>
      </c>
      <c r="U5" s="16"/>
      <c r="V5" s="45">
        <v>3</v>
      </c>
      <c r="W5" s="45">
        <v>0</v>
      </c>
      <c r="X5" s="45">
        <v>0</v>
      </c>
    </row>
    <row r="6" spans="1:24" ht="20.100000000000001" customHeight="1" thickBot="1" x14ac:dyDescent="0.3">
      <c r="A6" s="9">
        <v>4</v>
      </c>
      <c r="B6" s="10">
        <f t="shared" si="5"/>
        <v>45114</v>
      </c>
      <c r="C6" s="8" t="s">
        <v>54</v>
      </c>
      <c r="D6" s="13"/>
      <c r="E6" s="14"/>
      <c r="F6" s="14"/>
      <c r="G6" s="14"/>
      <c r="H6" s="14"/>
      <c r="I6" s="14"/>
      <c r="J6" s="18" t="str">
        <f t="shared" si="6"/>
        <v/>
      </c>
      <c r="K6" s="18" t="str">
        <f t="shared" si="1"/>
        <v/>
      </c>
      <c r="L6" s="22">
        <f t="shared" si="2"/>
        <v>0</v>
      </c>
      <c r="M6" s="23">
        <f t="shared" si="3"/>
        <v>0</v>
      </c>
      <c r="N6" s="51">
        <f t="shared" si="0"/>
        <v>0</v>
      </c>
      <c r="O6" s="118"/>
      <c r="P6" s="119"/>
      <c r="R6" s="44">
        <v>3</v>
      </c>
      <c r="S6" s="45">
        <v>225</v>
      </c>
      <c r="T6" s="16">
        <f t="shared" si="4"/>
        <v>75</v>
      </c>
      <c r="U6" s="16"/>
      <c r="V6" s="45">
        <v>4</v>
      </c>
      <c r="W6" s="45">
        <v>25</v>
      </c>
      <c r="X6" s="45">
        <v>15</v>
      </c>
    </row>
    <row r="7" spans="1:24" ht="20.100000000000001" customHeight="1" thickBot="1" x14ac:dyDescent="0.3">
      <c r="A7" s="9">
        <v>5</v>
      </c>
      <c r="B7" s="10">
        <f t="shared" si="5"/>
        <v>45121</v>
      </c>
      <c r="C7" s="8" t="s">
        <v>55</v>
      </c>
      <c r="D7" s="13"/>
      <c r="E7" s="14"/>
      <c r="F7" s="14"/>
      <c r="G7" s="14"/>
      <c r="H7" s="14"/>
      <c r="I7" s="14"/>
      <c r="J7" s="18" t="str">
        <f t="shared" si="6"/>
        <v/>
      </c>
      <c r="K7" s="18" t="str">
        <f t="shared" si="1"/>
        <v/>
      </c>
      <c r="L7" s="22">
        <f t="shared" si="2"/>
        <v>0</v>
      </c>
      <c r="M7" s="23">
        <f t="shared" si="3"/>
        <v>0</v>
      </c>
      <c r="N7" s="51">
        <f t="shared" si="0"/>
        <v>0</v>
      </c>
      <c r="O7" s="120"/>
      <c r="P7" s="120"/>
      <c r="R7" s="44">
        <v>4</v>
      </c>
      <c r="S7" s="45">
        <v>285</v>
      </c>
      <c r="T7" s="16">
        <f t="shared" si="4"/>
        <v>71.25</v>
      </c>
      <c r="U7" s="16"/>
      <c r="V7" s="45">
        <v>5</v>
      </c>
      <c r="W7" s="45">
        <v>50</v>
      </c>
      <c r="X7" s="45">
        <v>40</v>
      </c>
    </row>
    <row r="8" spans="1:24" ht="20.25" customHeight="1" thickBot="1" x14ac:dyDescent="0.3">
      <c r="A8" s="9">
        <v>6</v>
      </c>
      <c r="B8" s="10">
        <f t="shared" si="5"/>
        <v>45128</v>
      </c>
      <c r="C8" s="8" t="s">
        <v>26</v>
      </c>
      <c r="D8" s="13"/>
      <c r="E8" s="14"/>
      <c r="F8" s="14"/>
      <c r="G8" s="14"/>
      <c r="H8" s="14"/>
      <c r="I8" s="14"/>
      <c r="J8" s="18" t="str">
        <f t="shared" si="6"/>
        <v/>
      </c>
      <c r="K8" s="18" t="str">
        <f t="shared" si="1"/>
        <v/>
      </c>
      <c r="L8" s="22">
        <f t="shared" si="2"/>
        <v>0</v>
      </c>
      <c r="M8" s="23">
        <f t="shared" si="3"/>
        <v>0</v>
      </c>
      <c r="N8" s="51">
        <f t="shared" si="0"/>
        <v>0</v>
      </c>
      <c r="O8" s="120"/>
      <c r="P8" s="120"/>
      <c r="R8" s="44">
        <v>5</v>
      </c>
      <c r="S8" s="45">
        <v>310</v>
      </c>
      <c r="T8" s="16">
        <f t="shared" si="4"/>
        <v>62</v>
      </c>
      <c r="U8" s="16"/>
      <c r="V8" s="45">
        <v>6</v>
      </c>
      <c r="W8" s="45">
        <v>65</v>
      </c>
      <c r="X8" s="45">
        <v>50</v>
      </c>
    </row>
    <row r="9" spans="1:24" ht="20.100000000000001" customHeight="1" thickBot="1" x14ac:dyDescent="0.3">
      <c r="A9" s="9">
        <v>7</v>
      </c>
      <c r="B9" s="10">
        <f t="shared" si="5"/>
        <v>45135</v>
      </c>
      <c r="C9" s="8" t="s">
        <v>56</v>
      </c>
      <c r="D9" s="13"/>
      <c r="E9" s="14"/>
      <c r="F9" s="14"/>
      <c r="G9" s="14"/>
      <c r="H9" s="14"/>
      <c r="I9" s="14"/>
      <c r="J9" s="18" t="str">
        <f>IF(AND(N9&lt;5,H9="X"),"X","")</f>
        <v/>
      </c>
      <c r="K9" s="18" t="str">
        <f t="shared" si="1"/>
        <v/>
      </c>
      <c r="L9" s="22">
        <f t="shared" si="2"/>
        <v>0</v>
      </c>
      <c r="M9" s="23">
        <f t="shared" si="3"/>
        <v>0</v>
      </c>
      <c r="N9" s="51">
        <f t="shared" si="0"/>
        <v>0</v>
      </c>
      <c r="O9" s="121"/>
      <c r="P9" s="122"/>
      <c r="R9" s="16"/>
      <c r="S9" s="16"/>
      <c r="T9" s="16"/>
      <c r="U9" s="16"/>
      <c r="V9" s="45">
        <v>7</v>
      </c>
      <c r="W9" s="45">
        <v>20</v>
      </c>
      <c r="X9" s="45">
        <v>15</v>
      </c>
    </row>
    <row r="10" spans="1:24" ht="20.100000000000001" customHeight="1" thickBot="1" x14ac:dyDescent="0.3">
      <c r="A10" s="9">
        <v>8</v>
      </c>
      <c r="B10" s="10">
        <f t="shared" si="5"/>
        <v>45142</v>
      </c>
      <c r="C10" s="8" t="s">
        <v>57</v>
      </c>
      <c r="D10" s="13"/>
      <c r="E10" s="14"/>
      <c r="F10" s="14"/>
      <c r="G10" s="14"/>
      <c r="H10" s="14"/>
      <c r="I10" s="14"/>
      <c r="J10" s="18" t="str">
        <f t="shared" si="6"/>
        <v/>
      </c>
      <c r="K10" s="18" t="str">
        <f t="shared" si="1"/>
        <v/>
      </c>
      <c r="L10" s="22">
        <f t="shared" si="2"/>
        <v>0</v>
      </c>
      <c r="M10" s="23">
        <f t="shared" si="3"/>
        <v>0</v>
      </c>
      <c r="N10" s="51">
        <f t="shared" si="0"/>
        <v>0</v>
      </c>
      <c r="O10" s="120"/>
      <c r="P10" s="120"/>
      <c r="R10" s="16"/>
      <c r="S10" s="16"/>
      <c r="T10" s="16"/>
      <c r="U10" s="16"/>
      <c r="V10" s="45">
        <v>8</v>
      </c>
      <c r="W10" s="45">
        <v>50</v>
      </c>
      <c r="X10" s="45">
        <v>40</v>
      </c>
    </row>
    <row r="11" spans="1:24" ht="20.100000000000001" customHeight="1" thickBot="1" x14ac:dyDescent="0.3">
      <c r="A11" s="9">
        <v>9</v>
      </c>
      <c r="B11" s="10">
        <f t="shared" si="5"/>
        <v>45149</v>
      </c>
      <c r="C11" s="8" t="s">
        <v>58</v>
      </c>
      <c r="D11" s="13"/>
      <c r="E11" s="14"/>
      <c r="F11" s="14"/>
      <c r="G11" s="14"/>
      <c r="H11" s="14"/>
      <c r="I11" s="14"/>
      <c r="J11" s="18" t="str">
        <f t="shared" si="6"/>
        <v/>
      </c>
      <c r="K11" s="18" t="str">
        <f t="shared" si="1"/>
        <v/>
      </c>
      <c r="L11" s="22">
        <f t="shared" si="2"/>
        <v>0</v>
      </c>
      <c r="M11" s="23">
        <f t="shared" si="3"/>
        <v>0</v>
      </c>
      <c r="N11" s="51">
        <f t="shared" si="0"/>
        <v>0</v>
      </c>
      <c r="O11" s="120"/>
      <c r="P11" s="120"/>
      <c r="R11" s="16"/>
      <c r="S11" s="16"/>
      <c r="T11" s="16"/>
      <c r="U11" s="16"/>
      <c r="V11" s="45">
        <v>9</v>
      </c>
      <c r="W11" s="45">
        <v>15</v>
      </c>
      <c r="X11" s="45">
        <v>5</v>
      </c>
    </row>
    <row r="12" spans="1:24" ht="20.100000000000001" customHeight="1" thickBot="1" x14ac:dyDescent="0.3">
      <c r="A12" s="9">
        <v>10</v>
      </c>
      <c r="B12" s="10">
        <f t="shared" si="5"/>
        <v>45156</v>
      </c>
      <c r="C12" s="8" t="s">
        <v>59</v>
      </c>
      <c r="D12" s="13"/>
      <c r="E12" s="14"/>
      <c r="F12" s="14"/>
      <c r="G12" s="14"/>
      <c r="H12" s="14"/>
      <c r="I12" s="14"/>
      <c r="J12" s="18" t="str">
        <f t="shared" si="6"/>
        <v/>
      </c>
      <c r="K12" s="18" t="str">
        <f t="shared" si="1"/>
        <v/>
      </c>
      <c r="L12" s="22">
        <f t="shared" si="2"/>
        <v>0</v>
      </c>
      <c r="M12" s="23">
        <f t="shared" si="3"/>
        <v>0</v>
      </c>
      <c r="N12" s="24">
        <f t="shared" si="0"/>
        <v>0</v>
      </c>
      <c r="R12" s="16"/>
      <c r="S12" s="16"/>
      <c r="T12" s="16"/>
      <c r="U12" s="16"/>
      <c r="V12" s="45">
        <v>10</v>
      </c>
      <c r="W12" s="45">
        <v>25</v>
      </c>
      <c r="X12" s="45">
        <v>10</v>
      </c>
    </row>
    <row r="13" spans="1:24" ht="20.100000000000001" customHeight="1" thickBot="1" x14ac:dyDescent="0.3">
      <c r="A13" s="9">
        <v>11</v>
      </c>
      <c r="B13" s="10">
        <f t="shared" si="5"/>
        <v>45163</v>
      </c>
      <c r="C13" s="8" t="s">
        <v>27</v>
      </c>
      <c r="D13" s="13"/>
      <c r="E13" s="14"/>
      <c r="F13" s="14"/>
      <c r="G13" s="14"/>
      <c r="H13" s="14"/>
      <c r="I13" s="36"/>
      <c r="J13" s="18" t="str">
        <f>IF(AND(N13&lt;4,H13="X"),"X","")</f>
        <v/>
      </c>
      <c r="K13" s="18" t="str">
        <f>IF(N13=4,"X","")</f>
        <v/>
      </c>
      <c r="L13" s="22">
        <f t="shared" si="2"/>
        <v>0</v>
      </c>
      <c r="M13" s="23">
        <f t="shared" si="3"/>
        <v>0</v>
      </c>
      <c r="N13" s="24">
        <f t="shared" si="0"/>
        <v>0</v>
      </c>
      <c r="R13" s="16"/>
      <c r="S13" s="16"/>
      <c r="T13" s="16"/>
      <c r="U13" s="16"/>
      <c r="V13" s="45">
        <v>11</v>
      </c>
      <c r="W13" s="45">
        <v>15</v>
      </c>
      <c r="X13" s="45">
        <v>10</v>
      </c>
    </row>
    <row r="14" spans="1:24" x14ac:dyDescent="0.25">
      <c r="A14" s="7"/>
      <c r="B14" s="2"/>
      <c r="C14" s="2"/>
      <c r="D14" s="2"/>
      <c r="E14" s="2"/>
      <c r="F14" s="2"/>
      <c r="G14" s="2"/>
      <c r="H14" s="2"/>
      <c r="I14" s="2"/>
      <c r="J14" s="25"/>
      <c r="K14" s="25"/>
      <c r="L14" s="34">
        <f>SUM(L3:L13)</f>
        <v>0</v>
      </c>
      <c r="M14" s="35">
        <f>SUM(M3:M13)</f>
        <v>0</v>
      </c>
      <c r="N14" s="26">
        <f>SUM(N3:N13)</f>
        <v>0</v>
      </c>
      <c r="R14" s="16"/>
      <c r="S14" s="16"/>
      <c r="T14" s="16"/>
      <c r="U14" s="16"/>
      <c r="V14" s="16"/>
      <c r="W14" s="16"/>
      <c r="X14" s="16"/>
    </row>
    <row r="15" spans="1:24" x14ac:dyDescent="0.25">
      <c r="R15" s="16"/>
      <c r="S15" s="16"/>
      <c r="T15" s="16"/>
      <c r="U15" s="16"/>
      <c r="V15" s="16"/>
      <c r="W15" s="16"/>
      <c r="X15" s="16"/>
    </row>
    <row r="16" spans="1:24" ht="153.75" customHeight="1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R16" s="16"/>
      <c r="S16" s="16"/>
      <c r="T16" s="16"/>
      <c r="U16" s="16"/>
      <c r="V16" s="16"/>
      <c r="W16" s="16"/>
      <c r="X16" s="16"/>
    </row>
    <row r="17" spans="3:24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R17" s="16"/>
      <c r="S17" s="16"/>
      <c r="T17" s="16"/>
      <c r="U17" s="16"/>
      <c r="V17" s="16"/>
      <c r="W17" s="16"/>
      <c r="X17" s="16"/>
    </row>
    <row r="18" spans="3:24" x14ac:dyDescent="0.25">
      <c r="R18" s="16"/>
      <c r="S18" s="16"/>
      <c r="T18" s="16"/>
      <c r="U18" s="16"/>
      <c r="V18" s="16"/>
      <c r="W18" s="16"/>
      <c r="X18" s="16"/>
    </row>
    <row r="19" spans="3:24" x14ac:dyDescent="0.25">
      <c r="R19" s="16"/>
      <c r="S19" s="16"/>
      <c r="T19" s="16"/>
      <c r="U19" s="16"/>
      <c r="V19" s="16"/>
      <c r="W19" s="16"/>
      <c r="X19" s="16"/>
    </row>
    <row r="20" spans="3:24" x14ac:dyDescent="0.25">
      <c r="R20" s="16"/>
      <c r="S20" s="16"/>
      <c r="T20" s="16"/>
      <c r="U20" s="16"/>
      <c r="V20" s="16"/>
      <c r="W20" s="16"/>
      <c r="X20" s="16"/>
    </row>
    <row r="21" spans="3:24" x14ac:dyDescent="0.25">
      <c r="R21" s="16"/>
      <c r="S21" s="16"/>
      <c r="T21" s="16"/>
      <c r="U21" s="16"/>
      <c r="V21" s="16"/>
      <c r="W21" s="16"/>
      <c r="X21" s="16"/>
    </row>
    <row r="22" spans="3:24" x14ac:dyDescent="0.25">
      <c r="R22" s="16"/>
      <c r="S22" s="16"/>
      <c r="T22" s="16"/>
      <c r="U22" s="16"/>
      <c r="V22" s="16"/>
      <c r="W22" s="16"/>
      <c r="X22" s="16"/>
    </row>
    <row r="23" spans="3:24" x14ac:dyDescent="0.25">
      <c r="R23" s="16"/>
      <c r="S23" s="16"/>
      <c r="T23" s="16"/>
      <c r="U23" s="16"/>
      <c r="V23" s="16"/>
      <c r="W23" s="16"/>
      <c r="X23" s="16"/>
    </row>
  </sheetData>
  <sheetProtection algorithmName="SHA-512" hashValue="MmCLx8Lvf9v22zEbinZun7wHazF7qPTRhWJdaVSoFHInug4dC9FC3/StnteURnq8MTdskDYHoWy3FAMZa6/xTA==" saltValue="klRgJ+7/vBa+XkC33FDQmw==" spinCount="100000" sheet="1" objects="1" scenarios="1" selectLockedCells="1"/>
  <mergeCells count="9">
    <mergeCell ref="O4:O5"/>
    <mergeCell ref="P4:P5"/>
    <mergeCell ref="C16:M16"/>
    <mergeCell ref="A1:B2"/>
    <mergeCell ref="C1:C2"/>
    <mergeCell ref="D1:I1"/>
    <mergeCell ref="J1:N1"/>
    <mergeCell ref="O2:O3"/>
    <mergeCell ref="P2:P3"/>
  </mergeCells>
  <pageMargins left="0.45" right="0.45" top="0.5" bottom="0.5" header="0.3" footer="0.3"/>
  <pageSetup scale="93" orientation="landscape" r:id="rId1"/>
  <headerFooter>
    <oddHeader>&amp;C&amp;"-,Bold"&amp;14 2024  Camp Fun and Fit Registration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Family_Master_Sheet</vt:lpstr>
      <vt:lpstr>2nd Child - DIFFERENT SCHEDULE</vt:lpstr>
      <vt:lpstr>3rd Child - DIFFERENT SCHEDULE</vt:lpstr>
      <vt:lpstr>'2nd Child - DIFFERENT SCHEDULE'!Print_Area</vt:lpstr>
      <vt:lpstr>'3rd Child - DIFFERENT SCHEDULE'!Print_Area</vt:lpstr>
      <vt:lpstr>Family_Master_Sheet!Print_Area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 Coakley</cp:lastModifiedBy>
  <cp:lastPrinted>2024-02-09T15:28:43Z</cp:lastPrinted>
  <dcterms:created xsi:type="dcterms:W3CDTF">2020-03-07T19:08:08Z</dcterms:created>
  <dcterms:modified xsi:type="dcterms:W3CDTF">2025-01-13T18:24:29Z</dcterms:modified>
</cp:coreProperties>
</file>